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0" yWindow="0" windowWidth="25600" windowHeight="16060" activeTab="2"/>
  </bookViews>
  <sheets>
    <sheet name="MPT Portfolio" sheetId="6" r:id="rId1"/>
    <sheet name="Office Portfolio" sheetId="7" r:id="rId2"/>
    <sheet name="Retail Portfolio" sheetId="8" r:id="rId3"/>
    <sheet name="INV_Portfolio" sheetId="5" r:id="rId4"/>
    <sheet name="INV_EBIT_REC_FY11" sheetId="3" r:id="rId5"/>
    <sheet name="INT_REC_N5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Ade1">'[1]Expiry Profile'!#REF!</definedName>
    <definedName name="___Aku1">'[1]Expiry Profile'!#REF!</definedName>
    <definedName name="___Ale1">'[1]Expiry Profile'!#REF!</definedName>
    <definedName name="___Arc1">'[1]Expiry Profile'!#REF!</definedName>
    <definedName name="___Ban1" localSheetId="3">'[1]Expiry Profile'!#REF!</definedName>
    <definedName name="___Ban1">'[1]Expiry Profile'!#REF!</definedName>
    <definedName name="___Bon1" localSheetId="3">'[1]Expiry Profile'!#REF!</definedName>
    <definedName name="___Bon1">'[1]Expiry Profile'!#REF!</definedName>
    <definedName name="___Che1" localSheetId="3">'[1]Expiry Profile'!#REF!</definedName>
    <definedName name="___Che1">'[1]Expiry Profile'!#REF!</definedName>
    <definedName name="___Cri1" localSheetId="3">'[1]Expiry Profile'!#REF!</definedName>
    <definedName name="___Cri1">'[1]Expiry Profile'!#REF!</definedName>
    <definedName name="___Don1" localSheetId="3">'[1]Expiry Profile'!#REF!</definedName>
    <definedName name="___Don1">'[1]Expiry Profile'!#REF!</definedName>
    <definedName name="___Hol1" localSheetId="3">'[1]Expiry Profile'!#REF!</definedName>
    <definedName name="___Hol1">'[1]Expiry Profile'!#REF!</definedName>
    <definedName name="___Jul1" localSheetId="3">'[1]Expiry Profile'!#REF!</definedName>
    <definedName name="___Jul1">'[1]Expiry Profile'!#REF!</definedName>
    <definedName name="___Kog1" localSheetId="3">'[1]Expiry Profile'!#REF!</definedName>
    <definedName name="___Kog1">'[1]Expiry Profile'!#REF!</definedName>
    <definedName name="___Min1" localSheetId="3">'[1]Expiry Profile'!#REF!</definedName>
    <definedName name="___Min1">'[1]Expiry Profile'!#REF!</definedName>
    <definedName name="___Pen1" localSheetId="3">'[1]Expiry Profile'!#REF!</definedName>
    <definedName name="___Pen1">'[1]Expiry Profile'!#REF!</definedName>
    <definedName name="___Roc1" localSheetId="3">'[1]Expiry Profile'!#REF!</definedName>
    <definedName name="___Roc1">'[1]Expiry Profile'!#REF!</definedName>
    <definedName name="___Rod1" localSheetId="3">'[1]Expiry Profile'!#REF!</definedName>
    <definedName name="___Rod1">'[1]Expiry Profile'!#REF!</definedName>
    <definedName name="___Sil1" localSheetId="3">'[1]Expiry Profile'!#REF!</definedName>
    <definedName name="___Sil1">'[1]Expiry Profile'!#REF!</definedName>
    <definedName name="___Wen1" localSheetId="3">'[1]Expiry Profile'!#REF!</definedName>
    <definedName name="___Wen1">'[1]Expiry Profile'!#REF!</definedName>
    <definedName name="___Wod1" localSheetId="3">'[1]Expiry Profile'!#REF!</definedName>
    <definedName name="___Wod1">'[1]Expiry Profile'!#REF!</definedName>
    <definedName name="__Ade1" localSheetId="3">'[1]Expiry Profile'!#REF!</definedName>
    <definedName name="__Ade1">'[1]Expiry Profile'!#REF!</definedName>
    <definedName name="__Aku1" localSheetId="3">'[1]Expiry Profile'!#REF!</definedName>
    <definedName name="__Aku1">'[1]Expiry Profile'!#REF!</definedName>
    <definedName name="__Ale1" localSheetId="3">'[1]Expiry Profile'!#REF!</definedName>
    <definedName name="__Ale1">'[1]Expiry Profile'!#REF!</definedName>
    <definedName name="__Arc1" localSheetId="3">'[1]Expiry Profile'!#REF!</definedName>
    <definedName name="__Arc1">'[1]Expiry Profile'!#REF!</definedName>
    <definedName name="__Ban1" localSheetId="3">'[1]Expiry Profile'!#REF!</definedName>
    <definedName name="__Ban1">'[1]Expiry Profile'!#REF!</definedName>
    <definedName name="__Bon1" localSheetId="3">'[1]Expiry Profile'!#REF!</definedName>
    <definedName name="__Bon1">'[1]Expiry Profile'!#REF!</definedName>
    <definedName name="__Che1" localSheetId="3">'[1]Expiry Profile'!#REF!</definedName>
    <definedName name="__Che1">'[1]Expiry Profile'!#REF!</definedName>
    <definedName name="__Cri1" localSheetId="3">'[1]Expiry Profile'!#REF!</definedName>
    <definedName name="__Cri1">'[1]Expiry Profile'!#REF!</definedName>
    <definedName name="__Don1" localSheetId="3">'[1]Expiry Profile'!#REF!</definedName>
    <definedName name="__Don1">'[1]Expiry Profile'!#REF!</definedName>
    <definedName name="__Hol1" localSheetId="3">'[1]Expiry Profile'!#REF!</definedName>
    <definedName name="__Hol1">'[1]Expiry Profile'!#REF!</definedName>
    <definedName name="__Jul1" localSheetId="3">'[1]Expiry Profile'!#REF!</definedName>
    <definedName name="__Jul1">'[1]Expiry Profile'!#REF!</definedName>
    <definedName name="__Kog1" localSheetId="3">'[1]Expiry Profile'!#REF!</definedName>
    <definedName name="__Kog1">'[1]Expiry Profile'!#REF!</definedName>
    <definedName name="__Min1" localSheetId="3">'[1]Expiry Profile'!#REF!</definedName>
    <definedName name="__Min1">'[1]Expiry Profile'!#REF!</definedName>
    <definedName name="__Pen1" localSheetId="3">'[1]Expiry Profile'!#REF!</definedName>
    <definedName name="__Pen1">'[1]Expiry Profile'!#REF!</definedName>
    <definedName name="__Roc1" localSheetId="3">'[1]Expiry Profile'!#REF!</definedName>
    <definedName name="__Roc1">'[1]Expiry Profile'!#REF!</definedName>
    <definedName name="__Rod1" localSheetId="3">'[1]Expiry Profile'!#REF!</definedName>
    <definedName name="__Rod1">'[1]Expiry Profile'!#REF!</definedName>
    <definedName name="__Sil1" localSheetId="3">'[1]Expiry Profile'!#REF!</definedName>
    <definedName name="__Sil1">'[1]Expiry Profile'!#REF!</definedName>
    <definedName name="__Wen1" localSheetId="3">'[1]Expiry Profile'!#REF!</definedName>
    <definedName name="__Wen1">'[1]Expiry Profile'!#REF!</definedName>
    <definedName name="__Wod1" localSheetId="3">'[1]Expiry Profile'!#REF!</definedName>
    <definedName name="__Wod1">'[1]Expiry Profile'!#REF!</definedName>
    <definedName name="_3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3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3732" localSheetId="3">_3731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3732">_3731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3800">+'[3]Consolidated Report'!A1048478+'[3]Consolidated Report'!A1048479+'[3]Consolidated Report'!A1048480+'[3]Consolidated Report'!A1048481+'[3]Consolidated Report'!A1048482+'[3]Consolidated Report'!A1048483+'[3]Consolidated Report'!A1048484+'[3]Consolidated Report'!A1048485+'[3]Consolidated Report'!A1048486+'[3]Consolidated Report'!A1048487+'[3]Consolidated Report'!A1048488+'[3]Consolidated Report'!A1048489+'[3]Consolidated Report'!A1048490+'[3]Consolidated Report'!A1048491+'[3]Consolidated Report'!A1048492+'[3]Consolidated Report'!A1048493+'[3]Consolidated Report'!A1048494+'[3]Consolidated Report'!A1048495+'[3]Consolidated Report'!A1048496+'[3]Consolidated Report'!A1048497+'[3]Consolidated Report'!A1048498+'[3]Consolidated Report'!A1048499+'[3]Consolidated Report'!A1048500+'[3]Consolidated Report'!A1048501+'[3]Consolidated Report'!A1048502+'[3]Consolidated Report'!A1048503+'[3]Consolidated Report'!A1048504+'[3]Consolidated Report'!A1048505</definedName>
    <definedName name="_3801" localSheetId="3">_3800+'[3]Consolidated Report'!A1048506+'[3]Consolidated Report'!A1048507+'[3]Consolidated Report'!A1048508+'[3]Consolidated Report'!A1048509+'[3]Consolidated Report'!A1048510+'[3]Consolidated Report'!A1048511+'[3]Consolidated Report'!A1048512+'[3]Consolidated Report'!A1048513+'[3]Consolidated Report'!A1048514+'[3]Consolidated Report'!A1048515+'[3]Consolidated Report'!A1048516+'[3]Consolidated Report'!A1048517+'[3]Consolidated Report'!A1048518+'[3]Consolidated Report'!A1048519+'[3]Consolidated Report'!A1048520+'[3]Consolidated Report'!A1048521+'[3]Consolidated Report'!A1048522+'[3]Consolidated Report'!A1048523+'[3]Consolidated Report'!A1048524+'[3]Consolidated Report'!A1048525+'[3]Consolidated Report'!A1048526+'[3]Consolidated Report'!A1048527+'[3]Consolidated Report'!A1048528+'[3]Consolidated Report'!A1048529+'[3]Consolidated Report'!A1048530+'[3]Consolidated Report'!A1048531+'[3]Consolidated Report'!A1048532</definedName>
    <definedName name="_3801">_3800+'[3]Consolidated Report'!A1048506+'[3]Consolidated Report'!A1048507+'[3]Consolidated Report'!A1048508+'[3]Consolidated Report'!A1048509+'[3]Consolidated Report'!A1048510+'[3]Consolidated Report'!A1048511+'[3]Consolidated Report'!A1048512+'[3]Consolidated Report'!A1048513+'[3]Consolidated Report'!A1048514+'[3]Consolidated Report'!A1048515+'[3]Consolidated Report'!A1048516+'[3]Consolidated Report'!A1048517+'[3]Consolidated Report'!A1048518+'[3]Consolidated Report'!A1048519+'[3]Consolidated Report'!A1048520+'[3]Consolidated Report'!A1048521+'[3]Consolidated Report'!A1048522+'[3]Consolidated Report'!A1048523+'[3]Consolidated Report'!A1048524+'[3]Consolidated Report'!A1048525+'[3]Consolidated Report'!A1048526+'[3]Consolidated Report'!A1048527+'[3]Consolidated Report'!A1048528+'[3]Consolidated Report'!A1048529+'[3]Consolidated Report'!A1048530+'[3]Consolidated Report'!A1048531+'[3]Consolidated Report'!A1048532</definedName>
    <definedName name="_3802" localSheetId="3">INV_Portfolio!_3801+'[3]Consolidated Report'!A1048533+'[3]Consolidated Report'!A1048534+'[3]Consolidated Report'!A1048535+'[3]Consolidated Report'!A1048536+'[3]Consolidated Report'!A1048537+'[3]Consolidated Report'!A1048538+'[3]Consolidated Report'!A1048539+'[3]Consolidated Report'!A1048540+'[3]Consolidated Report'!A1048541+'[3]Consolidated Report'!A1048542+'[3]Consolidated Report'!A1048543+'[3]Consolidated Report'!A1048544+'[3]Consolidated Report'!A1048545+'[3]Consolidated Report'!A1048546+'[3]Consolidated Report'!A1048547+'[3]Consolidated Report'!A1048548+'[3]Consolidated Report'!A1048549+'[3]Consolidated Report'!A1048550+'[3]Consolidated Report'!A1048551+'[3]Consolidated Report'!A1048552+'[3]Consolidated Report'!A1048553+'[3]Consolidated Report'!A1048554+'[3]Consolidated Report'!A1048555+'[3]Consolidated Report'!A1048556+'[3]Consolidated Report'!A1048557+'[3]Consolidated Report'!A1048558+'[3]Consolidated Report'!A1048559</definedName>
    <definedName name="_3802">_3801+'[3]Consolidated Report'!A1048533+'[3]Consolidated Report'!A1048534+'[3]Consolidated Report'!A1048535+'[3]Consolidated Report'!A1048536+'[3]Consolidated Report'!A1048537+'[3]Consolidated Report'!A1048538+'[3]Consolidated Report'!A1048539+'[3]Consolidated Report'!A1048540+'[3]Consolidated Report'!A1048541+'[3]Consolidated Report'!A1048542+'[3]Consolidated Report'!A1048543+'[3]Consolidated Report'!A1048544+'[3]Consolidated Report'!A1048545+'[3]Consolidated Report'!A1048546+'[3]Consolidated Report'!A1048547+'[3]Consolidated Report'!A1048548+'[3]Consolidated Report'!A1048549+'[3]Consolidated Report'!A1048550+'[3]Consolidated Report'!A1048551+'[3]Consolidated Report'!A1048552+'[3]Consolidated Report'!A1048553+'[3]Consolidated Report'!A1048554+'[3]Consolidated Report'!A1048555+'[3]Consolidated Report'!A1048556+'[3]Consolidated Report'!A1048557+'[3]Consolidated Report'!A1048558+'[3]Consolidated Report'!A1048559</definedName>
    <definedName name="_5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5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5732" localSheetId="3">_5731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5732">_5731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7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7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7732" localSheetId="3">_7731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7732">_7731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9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9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9732" localSheetId="3">_9731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9732">_9731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Ade1">'[4]Expiry Profile'!#REF!</definedName>
    <definedName name="_Aku1">'[4]Expiry Profile'!#REF!</definedName>
    <definedName name="_Ale1">'[4]Expiry Profile'!#REF!</definedName>
    <definedName name="_Arc1">'[4]Expiry Profile'!#REF!</definedName>
    <definedName name="_Ban1">'[4]Expiry Profile'!#REF!</definedName>
    <definedName name="_Bon1">'[4]Expiry Profile'!#REF!</definedName>
    <definedName name="_Che1">'[4]Expiry Profile'!#REF!</definedName>
    <definedName name="_Cri1">'[4]Expiry Profile'!#REF!</definedName>
    <definedName name="_Don1">'[4]Expiry Profile'!#REF!</definedName>
    <definedName name="_xlnm._FilterDatabase" localSheetId="3" hidden="1">INV_Portfolio!$A$1:$M$92</definedName>
    <definedName name="_Hol1">'[4]Expiry Profile'!#REF!</definedName>
    <definedName name="_Jul1">'[4]Expiry Profile'!#REF!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Kog1">'[4]Expiry Profile'!#REF!</definedName>
    <definedName name="_Min1">'[4]Expiry Profile'!#REF!</definedName>
    <definedName name="_Order1" hidden="1">255</definedName>
    <definedName name="_Order2" hidden="1">255</definedName>
    <definedName name="_Pen1">'[4]Expiry Profile'!#REF!</definedName>
    <definedName name="_Roc1">'[4]Expiry Profile'!#REF!</definedName>
    <definedName name="_Rod1">'[4]Expiry Profile'!#REF!</definedName>
    <definedName name="_Sil1">'[4]Expiry Profile'!#REF!</definedName>
    <definedName name="_Sort" localSheetId="3" hidden="1">#REF!</definedName>
    <definedName name="_Sort" hidden="1">#REF!</definedName>
    <definedName name="_Wen1">'[4]Expiry Profile'!#REF!</definedName>
    <definedName name="_Wod1">'[4]Expiry Profile'!#REF!</definedName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g" localSheetId="3">#REF!</definedName>
    <definedName name="\g">#REF!</definedName>
    <definedName name="\J" localSheetId="3">#REF!</definedName>
    <definedName name="\J">#REF!</definedName>
    <definedName name="\l" localSheetId="3">#REF!</definedName>
    <definedName name="\l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X" localSheetId="3">#REF!</definedName>
    <definedName name="\X">#REF!</definedName>
    <definedName name="Acquisition_cost_percent" localSheetId="3">[5]TWWH!#REF!</definedName>
    <definedName name="Acquisition_cost_percent">[5]TWWH!#REF!</definedName>
    <definedName name="Ade" localSheetId="3">#REF!</definedName>
    <definedName name="Ade">#REF!</definedName>
    <definedName name="ADR" localSheetId="3">#REF!</definedName>
    <definedName name="ADR">#REF!</definedName>
    <definedName name="Aku" localSheetId="3">#REF!</definedName>
    <definedName name="Aku">#REF!</definedName>
    <definedName name="Ale" localSheetId="3">#REF!</definedName>
    <definedName name="Ale">#REF!</definedName>
    <definedName name="Arc" localSheetId="3">#REF!</definedName>
    <definedName name="Arc">#REF!</definedName>
    <definedName name="Argyle" localSheetId="3">#REF!</definedName>
    <definedName name="Argyle">#REF!</definedName>
    <definedName name="Argyle1">'[1]Expiry Profile'!#REF!</definedName>
    <definedName name="ASD">'[6]Income Statment'!#REF!</definedName>
    <definedName name="_xlnm.Auto_Close_Sheet">[7]FADRVR32!Local_Close_Sheet</definedName>
    <definedName name="avg_debt">[8]DEBT!$A$30:$IV$30</definedName>
    <definedName name="avg_dist">'[8]QTRLY CALCS'!$A$12:$IV$12</definedName>
    <definedName name="B">#REF!</definedName>
    <definedName name="Bankstown" localSheetId="3">'[1]Expiry Profile'!#REF!</definedName>
    <definedName name="Bankstown">'[1]Expiry Profile'!#REF!</definedName>
    <definedName name="Bankstown2" localSheetId="3">#REF!</definedName>
    <definedName name="Bankstown2">#REF!</definedName>
    <definedName name="Basic_fee_percent" localSheetId="3">#REF!</definedName>
    <definedName name="Basic_fee_percent">#REF!</definedName>
    <definedName name="Bond" localSheetId="3">'[1]Expiry Profile'!#REF!</definedName>
    <definedName name="Bond">'[1]Expiry Profile'!#REF!</definedName>
    <definedName name="Borrowing_costs_percent" localSheetId="3">[5]TWWH!#REF!</definedName>
    <definedName name="Borrowing_costs_percent">[5]TWWH!#REF!</definedName>
    <definedName name="Buranda" localSheetId="3">#REF!</definedName>
    <definedName name="Buranda">#REF!</definedName>
    <definedName name="Buranda1" localSheetId="3">'[1]Expiry Profile'!#REF!</definedName>
    <definedName name="Buranda1">'[1]Expiry Profile'!#REF!</definedName>
    <definedName name="Category">[9]Parameters!$B$5</definedName>
    <definedName name="Cen" localSheetId="3">#REF!</definedName>
    <definedName name="Cen">#REF!</definedName>
    <definedName name="Central_cost_percent" localSheetId="3">#REF!</definedName>
    <definedName name="Central_cost_percent">#REF!</definedName>
    <definedName name="Che" localSheetId="3">#REF!</definedName>
    <definedName name="Che">#REF!</definedName>
    <definedName name="Cher" localSheetId="3">#REF!</definedName>
    <definedName name="Cher">#REF!</definedName>
    <definedName name="Cher1">'[1]Expiry Profile'!#REF!</definedName>
    <definedName name="Cherrybrook" localSheetId="3">#REF!</definedName>
    <definedName name="Cherrybrook">#REF!</definedName>
    <definedName name="CMBSP">[10]Personnel!#REF!</definedName>
    <definedName name="CMBSTest">[10]Personnel!#REF!</definedName>
    <definedName name="Commercial">#N/A</definedName>
    <definedName name="Cooleman" localSheetId="3">#REF!</definedName>
    <definedName name="Cooleman">#REF!</definedName>
    <definedName name="Cooleman1">'[1]Expiry Profile'!#REF!</definedName>
    <definedName name="CORP_PL">'[8]CORP BASE'!$F$8:$Y$71</definedName>
    <definedName name="CPI" localSheetId="3">#REF!</definedName>
    <definedName name="CPI">#REF!</definedName>
    <definedName name="Cri" localSheetId="3">#REF!</definedName>
    <definedName name="Cri">#REF!</definedName>
    <definedName name="Current_Forecast">[8]NSW!$G$5:$Z$847</definedName>
    <definedName name="dddd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Discount_Rate" localSheetId="3">[5]TWWH!#REF!</definedName>
    <definedName name="Discount_Rate">[5]TWWH!#REF!</definedName>
    <definedName name="DME_Dirty" hidden="1">"False"</definedName>
    <definedName name="Don" localSheetId="3">#REF!</definedName>
    <definedName name="Don">#REF!</definedName>
    <definedName name="Fixed_expenses" localSheetId="3">#REF!</definedName>
    <definedName name="Fixed_expenses">#REF!</definedName>
    <definedName name="FM_PL">'[8]FM BASE'!$F$8:$Y$71</definedName>
    <definedName name="G">#REF!</definedName>
    <definedName name="GOP_percent_year1" localSheetId="3">#REF!</definedName>
    <definedName name="GOP_percent_year1">#REF!</definedName>
    <definedName name="GOP_percent_year2" localSheetId="3">#REF!</definedName>
    <definedName name="GOP_percent_year2">#REF!</definedName>
    <definedName name="GOP_percent_year3" localSheetId="3">#REF!</definedName>
    <definedName name="GOP_percent_year3">#REF!</definedName>
    <definedName name="Group">[9]Parameters!$B$3</definedName>
    <definedName name="HOMES_PL">'[8]HOMES BASE'!$F$8:$Y$71</definedName>
    <definedName name="HOT_PL">'[8]HOT BASE'!$F$8:$Y$71</definedName>
    <definedName name="Huntingwood" localSheetId="3">'[1]Expiry Profile'!#REF!</definedName>
    <definedName name="Huntingwood">'[1]Expiry Profile'!#REF!</definedName>
    <definedName name="Immediate_capex" localSheetId="3">[5]TWWH!#REF!</definedName>
    <definedName name="Immediate_capex">[5]TWWH!#REF!</definedName>
    <definedName name="Incentive_fee_percent" localSheetId="3">#REF!</definedName>
    <definedName name="Incentive_fee_percent">#REF!</definedName>
    <definedName name="Interest_Rate" localSheetId="3">[5]TWWH!#REF!</definedName>
    <definedName name="Interest_Rate">[5]TWWH!#REF!</definedName>
    <definedName name="INV_PL">'[8]INV BASE'!$F$8:$Y$71</definedName>
    <definedName name="Jul" localSheetId="3">#REF!</definedName>
    <definedName name="Jul">#REF!</definedName>
    <definedName name="Julius" localSheetId="3">#REF!</definedName>
    <definedName name="Julius">#REF!</definedName>
    <definedName name="Kog" localSheetId="3">#REF!</definedName>
    <definedName name="Kog">#REF!</definedName>
    <definedName name="Kogarah" localSheetId="3">#REF!</definedName>
    <definedName name="Kogarah">#REF!</definedName>
    <definedName name="Last_Forecast">[8]NSW!$AB$5:$AU$847</definedName>
    <definedName name="Lismore" localSheetId="3">#REF!</definedName>
    <definedName name="Lismore">#REF!</definedName>
    <definedName name="Lismore1" localSheetId="3">'[1]Expiry Profile'!#REF!</definedName>
    <definedName name="Lismore1">'[1]Expiry Profile'!#REF!</definedName>
    <definedName name="LVR_percent" localSheetId="3">[5]TWWH!#REF!</definedName>
    <definedName name="LVR_percent">[5]TWWH!#REF!</definedName>
    <definedName name="MgmtSchedules">[11]Lists!$D$2:$E$13</definedName>
    <definedName name="MILLION" localSheetId="3">#REF!</definedName>
    <definedName name="MILLION">#REF!</definedName>
    <definedName name="Min" localSheetId="3">#REF!</definedName>
    <definedName name="Min">#REF!</definedName>
    <definedName name="MIRVAC">[12]Mirvac!$A$2:$K$112</definedName>
    <definedName name="NewDate">[13]Allocation!$C$1</definedName>
    <definedName name="NewInflow">[13]Allocation!$D$1</definedName>
    <definedName name="NewInt">[13]Allocation!$H$1</definedName>
    <definedName name="NewInvent">[13]Allocation!$G$1</definedName>
    <definedName name="NewOutflow">[13]Allocation!$E$1</definedName>
    <definedName name="NewProfit">[13]Allocation!$K$1</definedName>
    <definedName name="NewProject">[13]Allocation!$B$1</definedName>
    <definedName name="NSW_PL">'[8]NSW BASE'!$F$8:$Y$71</definedName>
    <definedName name="Number_of_rooms" localSheetId="3">#REF!</definedName>
    <definedName name="Number_of_rooms">#REF!</definedName>
    <definedName name="Number_of_years_to_hold" localSheetId="3">[5]TWWH!#REF!</definedName>
    <definedName name="Number_of_years_to_hold">[5]TWWH!#REF!</definedName>
    <definedName name="NvsEndTime">38566.3627430556</definedName>
    <definedName name="Occ_year1" localSheetId="3">#REF!</definedName>
    <definedName name="Occ_year1">#REF!</definedName>
    <definedName name="Occ_year2" localSheetId="3">#REF!</definedName>
    <definedName name="Occ_year2">#REF!</definedName>
    <definedName name="Occ_year3" localSheetId="3">#REF!</definedName>
    <definedName name="Occ_year3">#REF!</definedName>
    <definedName name="OldDate">[13]Allocation!$C$2</definedName>
    <definedName name="OldInflow">[13]Allocation!$D$2</definedName>
    <definedName name="OldInt">[13]Allocation!$H$2</definedName>
    <definedName name="OldInvent">[13]Allocation!$G$2</definedName>
    <definedName name="OldOutflow">[13]Allocation!$E$2</definedName>
    <definedName name="OldProfit">[13]Allocation!$K$2</definedName>
    <definedName name="OldProject">[13]Allocation!$B$2</definedName>
    <definedName name="OTH_PL">[8]OTHER!$F$8:$Y$71</definedName>
    <definedName name="Other_revenue_percent" localSheetId="3">#REF!</definedName>
    <definedName name="Other_revenue_percent">#REF!</definedName>
    <definedName name="Pen" localSheetId="3">#REF!</definedName>
    <definedName name="Pen">#REF!</definedName>
    <definedName name="Period">[9]Parameters!$B$2</definedName>
    <definedName name="PeriodName">[11]Lists!$A$2:$A$13</definedName>
    <definedName name="Pinelands" localSheetId="3">#REF!</definedName>
    <definedName name="Pinelands">#REF!</definedName>
    <definedName name="Pinelands1" localSheetId="3">'[1]Expiry Profile'!#REF!</definedName>
    <definedName name="Pinelands1">'[1]Expiry Profile'!#REF!</definedName>
    <definedName name="PL_BASE">[8]OTHER!$F$7:$Y$71</definedName>
    <definedName name="POST_SS_BS_REC_VALUES">'[8]MGR_POST SS'!$BN$77:$CF$128</definedName>
    <definedName name="POST_SS_BS_VAR_LFM">'[8]MGR_POST SS'!$AT$77:$BL$128</definedName>
    <definedName name="POST_SS_CF_REC_VALUES">'[8]MGR_POST SS'!$BN$132:$CF$169</definedName>
    <definedName name="POST_SS_CF_VAR_LFM">'[8]MGR_POST SS'!$AT$132:$BL$169</definedName>
    <definedName name="POST_SS_PL_REC_VALUES">'[8]MGR_POST SS'!$BN$5:$CF$72</definedName>
    <definedName name="POST_SS_PL_VAR_LFM">'[8]MGR_POST SS'!$AT$5:$BL$72</definedName>
    <definedName name="PRE_SS_BS_REC_VALUES">'[8]MGR_PRE SS'!$BN$77:$CF$128</definedName>
    <definedName name="PRE_SS_BS_VAR_LFM">'[8]MGR_PRE SS'!$AT$77:$BL$128</definedName>
    <definedName name="PRE_SS_CF_REC_VALUES">'[8]MGR_PRE SS'!$BN$132:$CF$162</definedName>
    <definedName name="PRE_SS_CF_VAR_LFM">'[8]MGR_PRE SS'!$AT$132:$BL$162</definedName>
    <definedName name="PRE_SS_PL_REC_VALUES">'[8]MGR_PRE SS'!$BN$5:$CF$72</definedName>
    <definedName name="PRE_SS_PL_VAR_LFM">'[8]MGR_PRE SS'!$AT$5:$BL$72</definedName>
    <definedName name="_xlnm.Print_Area" localSheetId="3">INV_Portfolio!$A$1:$M$75</definedName>
    <definedName name="PRINT_TITLES_MI" localSheetId="3">#REF!</definedName>
    <definedName name="PRINT_TITLES_MI">#REF!</definedName>
    <definedName name="Purchase_price" localSheetId="3">[5]TWWH!#REF!</definedName>
    <definedName name="Purchase_price">[5]TWWH!#REF!</definedName>
    <definedName name="QLD_PL">'[8]QLD BASE'!$F$8:$X$71</definedName>
    <definedName name="Rate_growth_year1" localSheetId="3">#REF!</definedName>
    <definedName name="Rate_growth_year1">#REF!</definedName>
    <definedName name="Rate_growth_year2" localSheetId="3">#REF!</definedName>
    <definedName name="Rate_growth_year2">#REF!</definedName>
    <definedName name="Rate_growth_year3" localSheetId="3">#REF!</definedName>
    <definedName name="Rate_growth_year3">#REF!</definedName>
    <definedName name="REC_SHEET">[8]REC!$B$1</definedName>
    <definedName name="Rent_percent" localSheetId="3">#REF!</definedName>
    <definedName name="Rent_percent">#REF!</definedName>
    <definedName name="Roc" localSheetId="3">#REF!</definedName>
    <definedName name="Roc">#REF!</definedName>
    <definedName name="Rod" localSheetId="3">#REF!</definedName>
    <definedName name="Rod">#REF!</definedName>
    <definedName name="Salmon" localSheetId="3">#REF!</definedName>
    <definedName name="Salmon">#REF!</definedName>
    <definedName name="SBP">[10]Personnel!#REF!</definedName>
    <definedName name="Scrivener">'[1]Expiry Profile'!#REF!</definedName>
    <definedName name="Selling_costs_percent">[5]TWWH!#REF!</definedName>
    <definedName name="SF_percent_year1" localSheetId="3">#REF!</definedName>
    <definedName name="SF_percent_year1">#REF!</definedName>
    <definedName name="SF_percent_year2" localSheetId="3">#REF!</definedName>
    <definedName name="SF_percent_year2">#REF!</definedName>
    <definedName name="SF_percent_year3" localSheetId="3">#REF!</definedName>
    <definedName name="SF_percent_year3">#REF!</definedName>
    <definedName name="SF_percent_year4" localSheetId="3">#REF!</definedName>
    <definedName name="SF_percent_year4">#REF!</definedName>
    <definedName name="Spr" localSheetId="3">#REF!</definedName>
    <definedName name="Spr">#REF!</definedName>
    <definedName name="Springfield" localSheetId="3">#REF!</definedName>
    <definedName name="Springfield">#REF!</definedName>
    <definedName name="ss" hidden="1">{"CF SUMMARY",#N/A,FALSE,"Cash Flow"}</definedName>
    <definedName name="ss_1" hidden="1">{"CF SUMMARY",#N/A,FALSE,"Cash Flow"}</definedName>
    <definedName name="ss_2" hidden="1">{"CF SUMMARY",#N/A,FALSE,"Cash Flow"}</definedName>
    <definedName name="ss_3" hidden="1">{"CF SUMMARY",#N/A,FALSE,"Cash Flow"}</definedName>
    <definedName name="ss_4" hidden="1">{"CF SUMMARY",#N/A,FALSE,"Cash Flow"}</definedName>
    <definedName name="ss_5" hidden="1">{"CF SUMMARY",#N/A,FALSE,"Cash Flow"}</definedName>
    <definedName name="Starting_year" localSheetId="3">#REF!</definedName>
    <definedName name="Starting_year">#REF!</definedName>
    <definedName name="T">#REF!</definedName>
    <definedName name="Taree" localSheetId="3">#REF!</definedName>
    <definedName name="Taree">#REF!</definedName>
    <definedName name="Taree1">'[1]Expiry Profile'!#REF!</definedName>
    <definedName name="Terminal_cap_rate">[5]TWWH!#REF!</definedName>
    <definedName name="U">#REF!</definedName>
    <definedName name="VIC_PL">'[8]VIC BASE'!$F$8:$Y$71</definedName>
    <definedName name="WA_PL">'[8]WA BASE'!$F$8:$Y$71</definedName>
    <definedName name="Wal" localSheetId="3">#REF!</definedName>
    <definedName name="Wal">#REF!</definedName>
    <definedName name="Wen" localSheetId="3">#REF!</definedName>
    <definedName name="Wen">#REF!</definedName>
    <definedName name="Wod" localSheetId="3">#REF!</definedName>
    <definedName name="Wod">#REF!</definedName>
    <definedName name="Woodcroft" localSheetId="3">#REF!</definedName>
    <definedName name="Woodcroft">#REF!</definedName>
    <definedName name="Woodcroft1">'[1]Expiry Profile'!#REF!</definedName>
    <definedName name="wrn.Summary." hidden="1">{"CF SUMMARY",#N/A,FALSE,"Cash Flow"}</definedName>
    <definedName name="wrn.Summary._1" hidden="1">{"CF SUMMARY",#N/A,FALSE,"Cash Flow"}</definedName>
    <definedName name="wrn.Summary._2" hidden="1">{"CF SUMMARY",#N/A,FALSE,"Cash Flow"}</definedName>
    <definedName name="wrn.Summary._3" hidden="1">{"CF SUMMARY",#N/A,FALSE,"Cash Flow"}</definedName>
    <definedName name="wrn.Summary._4" hidden="1">{"CF SUMMARY",#N/A,FALSE,"Cash Flow"}</definedName>
    <definedName name="wrn.Summary._5" hidden="1">{"CF SUMMARY",#N/A,FALSE,"Cash Flow"}</definedName>
    <definedName name="Year">[9]Parameters!$B$1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6" l="1"/>
  <c r="I92" i="5"/>
  <c r="I82" i="5"/>
  <c r="I74" i="5"/>
  <c r="L74" i="5"/>
  <c r="G74" i="5"/>
  <c r="F74" i="5"/>
  <c r="J72" i="5"/>
  <c r="J70" i="5"/>
  <c r="I69" i="5"/>
  <c r="L69" i="5"/>
  <c r="G69" i="5"/>
  <c r="F69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I54" i="5"/>
  <c r="L54" i="5"/>
  <c r="G54" i="5"/>
  <c r="F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I30" i="5"/>
  <c r="I75" i="5"/>
  <c r="G30" i="5"/>
  <c r="G75" i="5"/>
  <c r="F30" i="5"/>
  <c r="F75" i="5"/>
  <c r="J26" i="5"/>
  <c r="J22" i="5"/>
  <c r="J20" i="5"/>
  <c r="J18" i="5"/>
  <c r="J16" i="5"/>
  <c r="J14" i="5"/>
  <c r="J12" i="5"/>
  <c r="J10" i="5"/>
  <c r="J7" i="5"/>
  <c r="J5" i="5"/>
  <c r="J2" i="5"/>
  <c r="C8" i="1"/>
  <c r="C7" i="1"/>
  <c r="C6" i="1"/>
  <c r="C5" i="1"/>
  <c r="C4" i="1"/>
  <c r="B8" i="1"/>
  <c r="B7" i="1"/>
  <c r="B6" i="1"/>
  <c r="B5" i="1"/>
  <c r="B4" i="1"/>
  <c r="J3" i="5"/>
  <c r="J6" i="5"/>
  <c r="J9" i="5"/>
  <c r="J11" i="5"/>
  <c r="J13" i="5"/>
  <c r="J15" i="5"/>
  <c r="J17" i="5"/>
  <c r="J19" i="5"/>
  <c r="J21" i="5"/>
  <c r="J24" i="5"/>
  <c r="J28" i="5"/>
  <c r="J23" i="5"/>
  <c r="J25" i="5"/>
  <c r="J27" i="5"/>
  <c r="J29" i="5"/>
  <c r="J54" i="5"/>
  <c r="M75" i="5"/>
  <c r="L75" i="5"/>
  <c r="L30" i="5"/>
  <c r="M54" i="5"/>
  <c r="J68" i="5"/>
  <c r="J69" i="5"/>
  <c r="M69" i="5"/>
  <c r="J71" i="5"/>
  <c r="J73" i="5"/>
  <c r="M74" i="5"/>
  <c r="I93" i="5"/>
  <c r="M30" i="5"/>
  <c r="J74" i="5"/>
</calcChain>
</file>

<file path=xl/sharedStrings.xml><?xml version="1.0" encoding="utf-8"?>
<sst xmlns="http://schemas.openxmlformats.org/spreadsheetml/2006/main" count="472" uniqueCount="239">
  <si>
    <t>$m</t>
  </si>
  <si>
    <t>Finance Costs</t>
  </si>
  <si>
    <t>Interest and finance charges paid/payable net of provision release</t>
  </si>
  <si>
    <t>Amount capitalised</t>
  </si>
  <si>
    <t>Interest capitalised in current and prior periods expensed this period net of provision release</t>
  </si>
  <si>
    <t>Borrowing costs amortised</t>
  </si>
  <si>
    <t>Finance costs expense</t>
  </si>
  <si>
    <t xml:space="preserve">Note 5 </t>
  </si>
  <si>
    <t>FY11</t>
  </si>
  <si>
    <t>FY10</t>
  </si>
  <si>
    <t>AIFRS to operating profit reconciliation</t>
  </si>
  <si>
    <t>EBIT - AIFRS</t>
  </si>
  <si>
    <t>Interest</t>
  </si>
  <si>
    <t>NPBT - AIFRS</t>
  </si>
  <si>
    <t>Tax</t>
  </si>
  <si>
    <t>NPAT before OEI - AIFRS</t>
  </si>
  <si>
    <t>Less: Minority interest</t>
  </si>
  <si>
    <t>NPAT - AIFRS</t>
  </si>
  <si>
    <t>Less:</t>
  </si>
  <si>
    <t>Revaluation decrement/(increment) of investment properties - MPT</t>
  </si>
  <si>
    <t>Revaluation decrement of investment properties - investment properties under construction</t>
  </si>
  <si>
    <t>Unrealised gain on financial instruments</t>
  </si>
  <si>
    <t>Gain on sale of assets</t>
  </si>
  <si>
    <t>Amortisation of fitout lease incentives</t>
  </si>
  <si>
    <t>Straight-lining of lease revenue of lease incentives</t>
  </si>
  <si>
    <t>AIFRS adjustments  on income from investments in  JVs &amp; Associates</t>
  </si>
  <si>
    <t>Net gains included in share of associates net of Minority interests</t>
  </si>
  <si>
    <t>Impairments</t>
  </si>
  <si>
    <t>Business combination adjustment</t>
  </si>
  <si>
    <t>Business combination transaction costs</t>
  </si>
  <si>
    <t>Business combination stepped acquistion</t>
  </si>
  <si>
    <t>Operating profit after tax (excluding non-cash AIFRS adjustments)</t>
  </si>
  <si>
    <t>Add- back tax</t>
  </si>
  <si>
    <t>Add- back NCI</t>
  </si>
  <si>
    <t>Add- back net interest</t>
  </si>
  <si>
    <t>Operating profit (Earnings before interest and taxation)</t>
  </si>
  <si>
    <t>Detailed breakdown of Investment EBIT</t>
  </si>
  <si>
    <t>Net property revenue (excluding straightlining adjustments)</t>
  </si>
  <si>
    <t>Retail</t>
  </si>
  <si>
    <t>Industrial</t>
  </si>
  <si>
    <t>Hotels</t>
  </si>
  <si>
    <t>Carparks</t>
  </si>
  <si>
    <t>Net property expenses (excluding fitout amortisation)</t>
  </si>
  <si>
    <t>Net property income (excluding fitout amortisation)</t>
  </si>
  <si>
    <t>Retail NOI</t>
  </si>
  <si>
    <t>Industrial NOI</t>
  </si>
  <si>
    <t>Hotels NOI</t>
  </si>
  <si>
    <t>Carparks NOI</t>
  </si>
  <si>
    <t>Investment income</t>
  </si>
  <si>
    <t>Mirvac Real Estate Investment Trust (MRZ)</t>
  </si>
  <si>
    <t>Mirvac Industrial Trust (MIX)</t>
  </si>
  <si>
    <t>Mirvac Hotel Wholesale Fund (MWHF)</t>
  </si>
  <si>
    <t>ASFI - Distribution</t>
  </si>
  <si>
    <t>JFIYF - Distribution</t>
  </si>
  <si>
    <t>Mirvac Australian Super Trust</t>
  </si>
  <si>
    <t>Tucker Box Trust</t>
  </si>
  <si>
    <t>197 Salmon St Trust</t>
  </si>
  <si>
    <t>Old Wallgrove Rd Trust</t>
  </si>
  <si>
    <t>Other</t>
  </si>
  <si>
    <t>Interest Received</t>
  </si>
  <si>
    <t>Trust (Mirvac Limited)</t>
  </si>
  <si>
    <t xml:space="preserve"> Other Income</t>
  </si>
  <si>
    <t>Profit on sale of assets / gain on assets held for sale</t>
  </si>
  <si>
    <t>Other income - Trust</t>
  </si>
  <si>
    <t>Overheads</t>
  </si>
  <si>
    <t>Trust</t>
  </si>
  <si>
    <t>Minority Interests</t>
  </si>
  <si>
    <t>Property</t>
  </si>
  <si>
    <t>State</t>
  </si>
  <si>
    <t>Grade</t>
  </si>
  <si>
    <t>Ownership</t>
  </si>
  <si>
    <t>JV partner</t>
  </si>
  <si>
    <t>Area sqm</t>
  </si>
  <si>
    <t>Car Spaces</t>
  </si>
  <si>
    <t>Acquisition Date</t>
  </si>
  <si>
    <t>30 June 11 Valuation $m</t>
  </si>
  <si>
    <t>% of Sector by BV</t>
  </si>
  <si>
    <t>1 Darling Island, Pyrmont NSW</t>
  </si>
  <si>
    <t>NSW</t>
  </si>
  <si>
    <t>A</t>
  </si>
  <si>
    <t>-</t>
  </si>
  <si>
    <t>Bay Centre, Pirrama Road, Pyrmont NSW</t>
  </si>
  <si>
    <t>60 Margaret Street, Sydney NSW</t>
  </si>
  <si>
    <t>MTAA</t>
  </si>
  <si>
    <t>1 Castlereagh Street, Sydney NSW</t>
  </si>
  <si>
    <t>B</t>
  </si>
  <si>
    <t>190 George Street, Sydney NSW</t>
  </si>
  <si>
    <t>200 George Street, Sydney NSW</t>
  </si>
  <si>
    <t>C</t>
  </si>
  <si>
    <t>275 Kent Street, Sydney NSW</t>
  </si>
  <si>
    <t>P</t>
  </si>
  <si>
    <t>Royal Domain Centre, 380 St Kilda Road, Melbourne VIC</t>
  </si>
  <si>
    <t>VIC</t>
  </si>
  <si>
    <t>Oct 95 (50%) Apr 01 (50%)</t>
  </si>
  <si>
    <t>Como Centre, Cnr Toorak Road &amp; Chapel Street,  South Yarra VIC</t>
  </si>
  <si>
    <t>191-197 Salmon Street, Port Melbourne VIC</t>
  </si>
  <si>
    <t>Riverside Quay, Southbank VIC</t>
  </si>
  <si>
    <t>Apr 02 ( 1 &amp; 3) Jul 03 (2)</t>
  </si>
  <si>
    <t>55 Coonara Avenue, West Pennant Hills NSW</t>
  </si>
  <si>
    <t>1 Woolworths Way NSO, Bella Vista NSW</t>
  </si>
  <si>
    <t>101-103 Miller Street, North Sydney NSW</t>
  </si>
  <si>
    <t xml:space="preserve">Eureka </t>
  </si>
  <si>
    <t>40 Miller Street, North Sydney NSW</t>
  </si>
  <si>
    <t>5 Rider Boulevard, Rhodes NSW</t>
  </si>
  <si>
    <t>3 Rider Boulevard, Rhodes NSW</t>
  </si>
  <si>
    <t>60 Marcus Clarke Street, Canberra ACT</t>
  </si>
  <si>
    <t>ACT</t>
  </si>
  <si>
    <t>38 Sydney Avenue, Forrest ACT</t>
  </si>
  <si>
    <t>Aviation House, 16 Furzer Street, Phillip ACT</t>
  </si>
  <si>
    <t>54 Marcus Clarke Street, Canberra ACT</t>
  </si>
  <si>
    <t>Sirius Building, 23 Furzer Street, Phillip ACT</t>
  </si>
  <si>
    <t>189 Grey Street, Southbank QLD</t>
  </si>
  <si>
    <t>QLD</t>
  </si>
  <si>
    <t>John Oxley Centre, 339 Coronation Drive, Milton QLD</t>
  </si>
  <si>
    <t>33 Corporate Drive, Cannon Hill QLD</t>
  </si>
  <si>
    <t>19 Corporate Drive, Cannon Hill QLD</t>
  </si>
  <si>
    <t>340 Adelaide Street, Brisbane QLD</t>
  </si>
  <si>
    <t>1 Hugh Cairns Avenue, Bedford Park SA</t>
  </si>
  <si>
    <t>SA</t>
  </si>
  <si>
    <t>Total Office</t>
  </si>
  <si>
    <t>OFF</t>
  </si>
  <si>
    <t>Metcentre, Sydney NSW</t>
  </si>
  <si>
    <t>N/A</t>
  </si>
  <si>
    <t>CBD Retail</t>
  </si>
  <si>
    <t>Greenwood Plaza, North Sydney NSW</t>
  </si>
  <si>
    <t>Broadway Shopping Centre, Broadway NSW</t>
  </si>
  <si>
    <t>Sub Regional</t>
  </si>
  <si>
    <t>Perron</t>
  </si>
  <si>
    <t>Rhodes Shopping Centre, Rhodes NSW</t>
  </si>
  <si>
    <t>St Marys Village Centre, St Marys NSW</t>
  </si>
  <si>
    <t>Stanhope Village, Stanhope Gardens NSW</t>
  </si>
  <si>
    <t>Cherrybrook Village Shopping Centre, Cherrybrook NSW</t>
  </si>
  <si>
    <t>Neighbourhood</t>
  </si>
  <si>
    <t>Orange City Centre, Orange NSW</t>
  </si>
  <si>
    <t>Manning Mall, Taree NSW</t>
  </si>
  <si>
    <t>Taree City Centre, Taree NSW</t>
  </si>
  <si>
    <t>Ballina Central, Ballina NSW</t>
  </si>
  <si>
    <t>Cooleman Court, Weston ACT</t>
  </si>
  <si>
    <t>Logan Megacentre, Logan QLD</t>
  </si>
  <si>
    <t>Bulky Goods Centre</t>
  </si>
  <si>
    <t>Orion Springfield Town Centre, Springfield QLD</t>
  </si>
  <si>
    <t>Hinkler Central, Bundaberg QLD</t>
  </si>
  <si>
    <t>Kawana Shoppingworld, Buddina QLD</t>
  </si>
  <si>
    <t>Dec 93 (50%) Jun 98 (50%)</t>
  </si>
  <si>
    <t>City Centre Plaza, Rockhampton QLD</t>
  </si>
  <si>
    <t>Como Centre, South Yarra VIC</t>
  </si>
  <si>
    <t>Gippsland Centre, Sale VIC</t>
  </si>
  <si>
    <t>Waverley Gardens Shopping Centre, Mulgrave VIC</t>
  </si>
  <si>
    <t>Peninsula Lifestyle, Mornington VIC</t>
  </si>
  <si>
    <t>Moonee Ponds Central, Moonee Ponds VIC</t>
  </si>
  <si>
    <t>Moonee Ponds Central (Stage II), Moonee Ponds VIC</t>
  </si>
  <si>
    <t>Total Retail</t>
  </si>
  <si>
    <t>RET</t>
  </si>
  <si>
    <t>271 Lane Cove Road, North Ryde NSW</t>
  </si>
  <si>
    <t>Industrial Warehouse</t>
  </si>
  <si>
    <t>64 Biloela Street, Villawood NSW</t>
  </si>
  <si>
    <t>1-47 Percival Road, Smithfield NSW</t>
  </si>
  <si>
    <t>Nexus Industry Park (Building 1), Lyn Parade, Prestons NSW</t>
  </si>
  <si>
    <t>Nexus Industry Park (Building 2), Lyn Parade, Prestons NSW</t>
  </si>
  <si>
    <t>Nexus Industry Park (Building 3), Lyn Parade, Prestons NSW</t>
  </si>
  <si>
    <t>Nexus Industry Park (Building 5), Lyn Parade, Prestons NSW</t>
  </si>
  <si>
    <t>1900-2060 Pratt Boulevard, Chicago Illinois USA</t>
  </si>
  <si>
    <t>USA</t>
  </si>
  <si>
    <t>10 Julius Avenue, North Ryde NSW</t>
  </si>
  <si>
    <t>Office Units</t>
  </si>
  <si>
    <t>32 Sargents Road, Minchinbury NSW</t>
  </si>
  <si>
    <t>12 Julius Avenue, North Ryde NSW</t>
  </si>
  <si>
    <t>52 Huntingwood Drive, Huntingwood NSW</t>
  </si>
  <si>
    <t>47-67 Westgate Drive, Altona North VIC</t>
  </si>
  <si>
    <t>54-60 Talavera Road, North Ryde NSW</t>
  </si>
  <si>
    <t>Total Industrial</t>
  </si>
  <si>
    <t>IND</t>
  </si>
  <si>
    <t>The Como Melbourne, 630 Chapel Street, South Yarra VIC</t>
  </si>
  <si>
    <t>5 Star</t>
  </si>
  <si>
    <t>Quay West Car Park, 109-111 Harrington Street, Sydney NSW</t>
  </si>
  <si>
    <t>Como Centre Carpark, Chapel Street, South Yarra VIC</t>
  </si>
  <si>
    <t>Riverside Quay Carpark, Southbank VIC</t>
  </si>
  <si>
    <t>Total Other</t>
  </si>
  <si>
    <t>PARK</t>
  </si>
  <si>
    <t>TOTAL PROPERTY  PORTFOLIO</t>
  </si>
  <si>
    <t>Add: Interest in LPT's</t>
  </si>
  <si>
    <t>JF Infrastructure Yield Fund</t>
  </si>
  <si>
    <t>JF Sustainable Equity Fund</t>
  </si>
  <si>
    <t>Units in Tucker Box (Travelodge)</t>
  </si>
  <si>
    <t>Mirvac Hotel Wholesale Fund</t>
  </si>
  <si>
    <t>TOTAL INDIRECT INVESTMENT</t>
  </si>
  <si>
    <t>OTHER</t>
  </si>
  <si>
    <t>Add: Developments</t>
  </si>
  <si>
    <t>10-20 Bond Street, Sydney NSW</t>
  </si>
  <si>
    <t>8 Chifley Square, Sydney NSW</t>
  </si>
  <si>
    <t>4 Dalley Street &amp; Laneway, Sydney NSW</t>
  </si>
  <si>
    <t>210 George St - Heritage Floor Space</t>
  </si>
  <si>
    <t>Orion Springfield land, Springfield QLD</t>
  </si>
  <si>
    <t>Nexus Industry Park (Building 4), Lyn Parade, Prestons NSW</t>
  </si>
  <si>
    <t>Liverpool - Nexus</t>
  </si>
  <si>
    <t>Kwinana land, 46 Meares Avenue, Kwinana WA</t>
  </si>
  <si>
    <t>TOTAL DEVELOPMENT</t>
  </si>
  <si>
    <t>DEV</t>
  </si>
  <si>
    <t>TOTAL INVESTMENT PORTFOLIO AT 30 JUN 2011</t>
  </si>
  <si>
    <t>30 June 11 Valuer</t>
  </si>
  <si>
    <t>30 June 11 Cap Rate</t>
  </si>
  <si>
    <t>30 June 11 Disc. Rate</t>
  </si>
  <si>
    <t>Internal Val</t>
  </si>
  <si>
    <t>Savills</t>
  </si>
  <si>
    <t>CB Richard Ellis</t>
  </si>
  <si>
    <t>Knight Frank</t>
  </si>
  <si>
    <t>Colliers International</t>
  </si>
  <si>
    <t>JLL</t>
  </si>
  <si>
    <t>Office</t>
  </si>
  <si>
    <t>Office NOI</t>
  </si>
  <si>
    <t>MPT charts</t>
  </si>
  <si>
    <t>FY11 Geographic Diversification (% of BV excluding LPT, Infrastructure, Development)</t>
  </si>
  <si>
    <t xml:space="preserve">Current Sector Diversification (% of BV &amp; excluding developments) </t>
  </si>
  <si>
    <t>MPT lease expiry profile by area</t>
  </si>
  <si>
    <t>Year</t>
  </si>
  <si>
    <t>Vacant</t>
  </si>
  <si>
    <t>FY12</t>
  </si>
  <si>
    <t>FY13</t>
  </si>
  <si>
    <t>FY14</t>
  </si>
  <si>
    <t>FY15</t>
  </si>
  <si>
    <t>FY16</t>
  </si>
  <si>
    <t>Beyond</t>
  </si>
  <si>
    <t>Expiry profile</t>
  </si>
  <si>
    <t>Office Charts</t>
  </si>
  <si>
    <t>MPT office portfolio weighted to key rental growth markets</t>
  </si>
  <si>
    <t>Office- Diversification by Grade</t>
  </si>
  <si>
    <t>Sydney</t>
  </si>
  <si>
    <t>Premium grade</t>
  </si>
  <si>
    <t>Mebourne</t>
  </si>
  <si>
    <t>A grade</t>
  </si>
  <si>
    <t>Brisbane</t>
  </si>
  <si>
    <t>B grade</t>
  </si>
  <si>
    <t>Canberra</t>
  </si>
  <si>
    <t>C grade</t>
  </si>
  <si>
    <t>Adelaide</t>
  </si>
  <si>
    <t>Office lease expiry profile by area</t>
  </si>
  <si>
    <t>Retail Charts</t>
  </si>
  <si>
    <t>Retail- Diversification by grade</t>
  </si>
  <si>
    <t>Retail lease expiry profile by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</si>
</sst>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C09]d\ mmmm\ yyyy;@"/>
    <numFmt numFmtId="167" formatCode="_-* #,##0.000_-;\-* #,##0.000_-;_-* &quot;-&quot;??_-;_-@_-"/>
    <numFmt numFmtId="168" formatCode="#,##0.0;[Red]\(#,##0.0\)"/>
    <numFmt numFmtId="169" formatCode="#,##0;[Red]\(#,##0\)"/>
    <numFmt numFmtId="170" formatCode="#,##0.0;\(#,##0.0\);* &quot;-&quot;"/>
    <numFmt numFmtId="171" formatCode="0.0"/>
    <numFmt numFmtId="172" formatCode="#,##0.0"/>
    <numFmt numFmtId="173" formatCode="mmm\ yy"/>
    <numFmt numFmtId="174" formatCode="&quot;$&quot;#,##0.0,,&quot;m&quot;"/>
    <numFmt numFmtId="175" formatCode="0.0%"/>
    <numFmt numFmtId="176" formatCode="#,##0.0_ ;[Red]\-#,##0.0\ "/>
    <numFmt numFmtId="177" formatCode="&quot;$&quot;#,##0.0,,"/>
    <numFmt numFmtId="178" formatCode="0.0_)\%;\(0.0\)\%;0.0_)\%;@_)_%"/>
    <numFmt numFmtId="179" formatCode="#,##0.0_)_%;\(#,##0.0\)_%;0.0_)_%;@_)_%"/>
    <numFmt numFmtId="180" formatCode="#,##0.0_);\(#,##0.0\)"/>
    <numFmt numFmtId="181" formatCode="#,##0.0_);\(#,##0.0\);#,##0.0_);@_)"/>
    <numFmt numFmtId="182" formatCode="&quot;$&quot;_(#,##0.00_);&quot;$&quot;\(#,##0.00\);&quot;$&quot;_(0.00_);@_)"/>
    <numFmt numFmtId="183" formatCode="&quot;$&quot;_(#,##0.00_);&quot;$&quot;\(#,##0.00\)"/>
    <numFmt numFmtId="184" formatCode="#,##0.00_);\(#,##0.00\);0.00_);@_)"/>
    <numFmt numFmtId="185" formatCode="\€_(#,##0.00_);\€\(#,##0.00\);\€_(0.00_);@_)"/>
    <numFmt numFmtId="186" formatCode="#,##0_)\x;\(#,##0\)\x;0_)\x;@_)_x"/>
    <numFmt numFmtId="187" formatCode="#,##0.0_)\x;\(#,##0.0\)\x"/>
    <numFmt numFmtId="188" formatCode="m/d/yy\ h:mm\ AM/PM"/>
    <numFmt numFmtId="189" formatCode="#,##0_)_x;\(#,##0\)_x;0_)_x;@_)_x"/>
    <numFmt numFmtId="190" formatCode="#,##0.0_)_x;\(#,##0.0\)_x"/>
    <numFmt numFmtId="191" formatCode="mmmm\ d\,\ yyyy"/>
    <numFmt numFmtId="192" formatCode="0.0_)\%;\(0.0\)\%"/>
    <numFmt numFmtId="193" formatCode="General_)"/>
    <numFmt numFmtId="194" formatCode="#,##0.0_)_%;\(#,##0.0\)_%"/>
    <numFmt numFmtId="195" formatCode="\£\ #,##0_);[Red]\(\£\ #,##0\)"/>
    <numFmt numFmtId="196" formatCode="\¥\ #,##0_);[Red]\(\¥\ #,##0\)"/>
    <numFmt numFmtId="197" formatCode="\A&quot;$&quot;#,##0.00"/>
    <numFmt numFmtId="198" formatCode="0\ \ \ \ \ \ "/>
    <numFmt numFmtId="199" formatCode="&quot;$&quot;#,##0.0_);\(&quot;$&quot;#,##0.0\)"/>
    <numFmt numFmtId="200" formatCode="&quot;$&quot;0.00\ \ \ _);\(&quot;$&quot;0.00\)\ \ \ "/>
    <numFmt numFmtId="201" formatCode="0.0\%\ \ _);\(0.0\)\%\ \ "/>
    <numFmt numFmtId="202" formatCode="0.0\ \ \ \ \ _);\(0.0\)\ \ \ \ \ "/>
    <numFmt numFmtId="203" formatCode="0.0\ \x_);\(0.0\)\ \x\ \ "/>
    <numFmt numFmtId="204" formatCode="0.00\ \x\ \ _);\(0.00\)\ \x\ \ "/>
    <numFmt numFmtId="205" formatCode="0.00\ \ \ \ \ _);\(0.00\)\ \ \ \ \ "/>
    <numFmt numFmtId="206" formatCode="0.0\x_);\(0.0\)\x"/>
    <numFmt numFmtId="207" formatCode="0.0\ \ \ _);\(0.0\)\ \ \ "/>
    <numFmt numFmtId="208" formatCode="[Blue]#,##0.000_);[Blue]\(#,##0.000\)"/>
    <numFmt numFmtId="209" formatCode="[Blue]&quot;$&quot;#,##0.000_);[Blue]\(&quot;$&quot;#,##0.000\)"/>
    <numFmt numFmtId="210" formatCode="[Blue]&quot;$&quot;0.00_);[Blue]\(&quot;$&quot;0.00\)"/>
    <numFmt numFmtId="211" formatCode="[Blue]General"/>
    <numFmt numFmtId="212" formatCode="[Blue]#,##0_);[Blue]\(#,##0\)"/>
    <numFmt numFmtId="213" formatCode="&quot;$&quot;#,##0.00_);\(&quot;$&quot;#,##0.00\)"/>
    <numFmt numFmtId="214" formatCode="&quot;$&quot;#,##0_);\(&quot;$&quot;#,##0\)"/>
    <numFmt numFmtId="215" formatCode="_(* #,##0.0_);_(* \(#,##0.0\);_(* &quot;-&quot;?_);@_)"/>
    <numFmt numFmtId="216" formatCode="\£#,##0_);\(\£#,##0\)"/>
    <numFmt numFmtId="217" formatCode="\•\ \ @"/>
    <numFmt numFmtId="218" formatCode="&quot;$&quot;#,##0.0_);[Red]\(&quot;$&quot;#,##0.0\)"/>
    <numFmt numFmtId="219" formatCode="#,##0;\-#,##0;&quot;-&quot;"/>
    <numFmt numFmtId="220" formatCode="#,##0.00;\(#,##0.00"/>
    <numFmt numFmtId="221" formatCode="d\ mmm\ yy"/>
    <numFmt numFmtId="222" formatCode="#,##0.0_);[Red]\(#,##0.0\)"/>
    <numFmt numFmtId="223" formatCode="_(0.0%_);\(0.0%\);;"/>
    <numFmt numFmtId="224" formatCode="_(* #,##0_);_(* \(#,##0\);_(* &quot;-&quot;_);_(@_)"/>
    <numFmt numFmtId="225" formatCode="&quot;$&quot;#,##0;[Red]\(&quot;$&quot;#,##0\)"/>
    <numFmt numFmtId="226" formatCode="#,##0.00_%_);\(#,##0.00\)_%;**;@_%_)"/>
    <numFmt numFmtId="227" formatCode="#,##0.000_%_);\(#,##0.000\)_%;**;@_%_)"/>
    <numFmt numFmtId="228" formatCode="#,##0.0_%_);\(#,##0.0\)_%;**;@_%_)"/>
    <numFmt numFmtId="229" formatCode="#,##0.0;\(#,##0.0\);_-* &quot;-&quot;??_-;_-@_-"/>
    <numFmt numFmtId="230" formatCode="#,##0.00_);\(#,##0.00\);0.00_)"/>
    <numFmt numFmtId="231" formatCode="&quot;$&quot;#,##0.00_);[Red]\(&quot;$&quot;#,##0.00\)"/>
    <numFmt numFmtId="232" formatCode="&quot;$&quot;#,##0.00_%_);\(&quot;$&quot;#,##0.00\)_%;**;@_%_)"/>
    <numFmt numFmtId="233" formatCode="&quot;$&quot;#,##0.000_%_);\(&quot;$&quot;#,##0.000\)_%;**;@_%_)"/>
    <numFmt numFmtId="234" formatCode="&quot;$&quot;#,##0.0_%_);\(&quot;$&quot;#,##0.0\)_%;**;@_%_)"/>
    <numFmt numFmtId="235" formatCode="&quot;$&quot;#,##0\ ;\(&quot;$&quot;#,##0\)"/>
    <numFmt numFmtId="236" formatCode="&quot;$&quot;#,##0.00_)\ \ ;\(&quot;$&quot;#,##0.00\)\ \ "/>
    <numFmt numFmtId="237" formatCode="_(&quot;$&quot;* #,##0.00_);_(&quot;$&quot;* \(#,##0.00\);_(&quot;$&quot;* &quot;-&quot;??_);_(@_)"/>
    <numFmt numFmtId="238" formatCode="\ \ _•\–\ \ \ \ @"/>
    <numFmt numFmtId="239" formatCode="#,##0_);[Red]\(#,##0\);&quot;-&quot;_);[Blue]&quot;Error-&quot;@"/>
    <numFmt numFmtId="240" formatCode="#,##0\ ;\(#,##0\);\-\ "/>
    <numFmt numFmtId="241" formatCode="m/d/yy_%_);;**"/>
    <numFmt numFmtId="242" formatCode="_-* #,##0\ _D_M_-;\-* #,##0\ _D_M_-;_-* &quot;-&quot;\ _D_M_-;_-@_-"/>
    <numFmt numFmtId="243" formatCode="_-* #,##0.00\ _D_M_-;\-* #,##0.00\ _D_M_-;_-* &quot;-&quot;??\ _D_M_-;_-@_-"/>
    <numFmt numFmtId="244" formatCode="#,##0.00\ [$DM-407]"/>
    <numFmt numFmtId="245" formatCode="_(&quot;$&quot;* #,##0_);_(&quot;$&quot;* \(#,##0\);_(&quot;$&quot;* &quot;-&quot;_);_(@_)"/>
    <numFmt numFmtId="246" formatCode="_-[$€-2]* #,##0.00_-;\-[$€-2]* #,##0.00_-;_-[$€-2]* &quot;-&quot;??_-"/>
    <numFmt numFmtId="247" formatCode="General&quot;.&quot;"/>
    <numFmt numFmtId="248" formatCode="#,##0_%_);\(#,##0\)_%;#,##0_%_);@_%_)"/>
    <numFmt numFmtId="249" formatCode="_-* #,##0.0_-;* \(#,##0.0\);_-* &quot;-&quot;??_-;_-@_-"/>
    <numFmt numFmtId="250" formatCode="#,##0_ ;\(#,##0\)_-;&quot;-&quot;"/>
    <numFmt numFmtId="251" formatCode="#,##0.0\ ;\(#,##0.0\)"/>
    <numFmt numFmtId="252" formatCode="&quot;$&quot;#,##0.0_)\ \ ;\(&quot;$&quot;#,##0.0\)\ \ "/>
    <numFmt numFmtId="253" formatCode="0.0\ \x\ \ \ \ ;&quot;NM      &quot;;\ 0.0\ \x\ \ \ \ "/>
    <numFmt numFmtId="254" formatCode="0.0%_)\ \ ;\(0.0%\)\ \ "/>
    <numFmt numFmtId="255" formatCode="0.00_)"/>
    <numFmt numFmtId="256" formatCode="&quot;Standard&quot;_);;&quot;Reverse&quot;_)"/>
    <numFmt numFmtId="257" formatCode="#,###_);\(#,###\);&quot;- &quot;"/>
    <numFmt numFmtId="258" formatCode="#,##0.00_);\(#,##0.00\);&quot;- &quot;"/>
    <numFmt numFmtId="259" formatCode="#,##0.00_);[Red]\(#,##0.00\);&quot;- &quot;"/>
    <numFmt numFmtId="260" formatCode="#,###_);[Red]\(#,###\);&quot;- &quot;"/>
    <numFmt numFmtId="261" formatCode="_(* #,##0.00_);_(* \(#,##0.00\);_(* &quot;-&quot;??_);_(@_)"/>
    <numFmt numFmtId="262" formatCode="_-* #,##0.00\ _F_-;\-* #,##0.00\ _F_-;_-* &quot;-&quot;??\ _F_-;_-@_-"/>
    <numFmt numFmtId="263" formatCode="_-* #,##0.0\x_-;* \(#,##0.0\)\x;_-* &quot;-&quot;??_-;_-@_-"/>
    <numFmt numFmtId="264" formatCode="#,##0\ ;\(#,##0\);0\ "/>
    <numFmt numFmtId="265" formatCode="#,##0.00_)\ \ ;\(#,##0.00\)\ \ "/>
    <numFmt numFmtId="266" formatCode="0.0%_);\(0.0%\);**;@_%_)"/>
    <numFmt numFmtId="267" formatCode="0.0*100"/>
    <numFmt numFmtId="268" formatCode="[$£-809]#,##0"/>
    <numFmt numFmtId="269" formatCode="#,##0.0_)\ \ \ \ \ \ \ \ \ \ \ \ \ \ \ ;[Red]\(#,##0\)"/>
    <numFmt numFmtId="270" formatCode="0.00\ \ \x"/>
    <numFmt numFmtId="271" formatCode="mm/dd/yy"/>
    <numFmt numFmtId="272" formatCode="&quot;$&quot;#,##0;\(&quot;$&quot;#,##0\)"/>
    <numFmt numFmtId="273" formatCode="0.0000"/>
    <numFmt numFmtId="274" formatCode="0.00\x"/>
    <numFmt numFmtId="275" formatCode="&quot;$&quot;#,##0.0;\(&quot;$&quot;#,##0.0\)"/>
    <numFmt numFmtId="276" formatCode="_-* #,##0\ &quot;DM&quot;_-;\-* #,##0\ &quot;DM&quot;_-;_-* &quot;-&quot;\ &quot;DM&quot;_-;_-@_-"/>
    <numFmt numFmtId="277" formatCode="_-* #,##0.00\ &quot;DM&quot;_-;\-* #,##0.00\ &quot;DM&quot;_-;_-* &quot;-&quot;??\ &quot;DM&quot;_-;_-@_-"/>
    <numFmt numFmtId="278" formatCode="0\ \ ;\(0\)\ \ \ "/>
    <numFmt numFmtId="279" formatCode="\¥#,##0_);\(\¥#,##0\)"/>
    <numFmt numFmtId="280" formatCode="&quot;$&quot;#,###"/>
    <numFmt numFmtId="281" formatCode="#,###_);\(#,###\)"/>
    <numFmt numFmtId="282" formatCode="&quot;$&quot;#,##0.000000_);\(&quot;$&quot;#,##0.00\)"/>
    <numFmt numFmtId="283" formatCode="&quot;$&quot;#,##0.00000_);[Red]\(&quot;$&quot;#,##0.00000\)"/>
    <numFmt numFmtId="284" formatCode="000000"/>
    <numFmt numFmtId="285" formatCode="#,##0.0&quot;¢&quot;;\-#,##0.0&quot;¢&quot;"/>
    <numFmt numFmtId="286" formatCode="&quot;$&quot;#,##0.000;[Red]\-&quot;$&quot;#,##0.000"/>
    <numFmt numFmtId="287" formatCode="&quot;$&quot;#,##0.000000_);[Red]\(&quot;$&quot;#,##0.000000\)"/>
    <numFmt numFmtId="288" formatCode="&quot;$&quot;#,##0.0000_);[Red]\(&quot;$&quot;#,##0.0000\)"/>
    <numFmt numFmtId="289" formatCode="0.0%_);\(0.0%\);0.0%_);@_%_)"/>
    <numFmt numFmtId="290" formatCode="#,##0.00_%_);\(#,##0.00\)_%;#,##0.00_%_);@_%_)"/>
    <numFmt numFmtId="291" formatCode="&quot;$&quot;#,##0.00_%_);\(&quot;$&quot;#,##0.00\)_%;&quot;$&quot;#,##0.00_%_);@_%_)"/>
    <numFmt numFmtId="292" formatCode="m/d/yy_%_)"/>
    <numFmt numFmtId="293" formatCode="\ #,##0_-;\(#,##0\);\ &quot;-&quot;_-;_-@_-"/>
    <numFmt numFmtId="294" formatCode="0_);[Red]\(0\)"/>
    <numFmt numFmtId="295" formatCode="0.00_);[Red]\(0.00\)"/>
    <numFmt numFmtId="296" formatCode="0.0000_);[Red]\(0.0000\)"/>
    <numFmt numFmtId="297" formatCode="#,##0_-;\ \(#,##0\);_-* &quot;-&quot;??;_-@_-"/>
    <numFmt numFmtId="298" formatCode="_-* #,##0.0_-;* \-#,##0.0_-;_-\ * &quot;-&quot;??_-;_-@_-"/>
    <numFmt numFmtId="299" formatCode="\ ;\ ;"/>
    <numFmt numFmtId="300" formatCode="_-#,##0_-;\(#,##0\);_-&quot;-&quot;_-;_-@_-"/>
    <numFmt numFmtId="301" formatCode="_-* #,##0.0_-;\(#,##0.0\);_-* &quot;-&quot;_-;_-@_-"/>
    <numFmt numFmtId="302" formatCode="_(* #,##0.00_)_;;_(* \(#,##0.00\)_;;_(* #,##0.00_)_;"/>
    <numFmt numFmtId="303" formatCode="_(* #,##0.0000_)_;;_(* \(#,##0.0000\)_;;_(* #,##0.0000_)_;"/>
    <numFmt numFmtId="304" formatCode="\ 0%;\-0%"/>
    <numFmt numFmtId="305" formatCode="\ 0.0%;\-0.0%"/>
    <numFmt numFmtId="306" formatCode="\ 0.00%;\-0.00%"/>
    <numFmt numFmtId="307" formatCode="\ 0.000%;\-0.000%"/>
    <numFmt numFmtId="308" formatCode="\ 0.0000%;\-0.0000%"/>
    <numFmt numFmtId="309" formatCode="dd\ mmmm\ yyyy"/>
    <numFmt numFmtId="310" formatCode="&quot;$&quot;#,##0;[Red]&quot;$&quot;#,##0"/>
    <numFmt numFmtId="311" formatCode="_-&quot;$&quot;* #,##0.00000_-;\-&quot;$&quot;* #,##0.00000_-;_-&quot;$&quot;* &quot;-&quot;??_-;_-@_-"/>
    <numFmt numFmtId="312" formatCode="#,##0&quot;m&quot;;\-#,##0&quot;m&quot;"/>
    <numFmt numFmtId="313" formatCode="#,##0.0000;[Red]\(#,##0.0000\)"/>
    <numFmt numFmtId="314" formatCode="?.?,,_);[Red]\(?.?,,\)"/>
    <numFmt numFmtId="315" formatCode="_-* #,##0_-;* \-\ #,##0_-;_-* &quot;-&quot;??_-;_-@_-"/>
    <numFmt numFmtId="316" formatCode="_-\ #,##0.0_-;\(#,##0.0\);_-\ &quot;-&quot;_-;_-@_-"/>
    <numFmt numFmtId="317" formatCode="\ #,##0.00_-;\(#,##0.00\);\ &quot;-&quot;_-;_-@_-"/>
    <numFmt numFmtId="318" formatCode="\ #,##0.000_-;\(#,##0.000\);\ &quot;-&quot;_-;_-@_-"/>
    <numFmt numFmtId="319" formatCode="\ #,##0.0000_-;\(#,##0.0000\);\ &quot;-&quot;_-;_-@_-"/>
    <numFmt numFmtId="320" formatCode="mmm"/>
    <numFmt numFmtId="321" formatCode="&quot;Yes&quot;;;&quot;No&quot;"/>
    <numFmt numFmtId="322" formatCode="_(#,##0_)\ ;\(#,##0\)\ ;_(#,###\-_)\ ;@\ \ "/>
    <numFmt numFmtId="323" formatCode="_(* #,##0.00%_)_;;_(* \(#,##0.00%\)_;;_(* #,##0.00%_)_;"/>
    <numFmt numFmtId="324" formatCode="_(#,##0.0_);\(#,##0.0\);_(#,##0.0_)"/>
    <numFmt numFmtId="325" formatCode="_(* #,##0%_)_;;_(* \(#,##0%\)_;;_(* #,##0%_)_;"/>
    <numFmt numFmtId="326" formatCode="_(###0_);\(###0\);_(###0_)"/>
    <numFmt numFmtId="327" formatCode="[$-C09]dd\-mmm\-yy;@"/>
    <numFmt numFmtId="328" formatCode="#,##0.00;\-#,##0.00;_-* &quot;-&quot;??;@"/>
    <numFmt numFmtId="329" formatCode="[&lt;1000]\ 0_);[&gt;1000]\ dd\-mmm\-yy;General"/>
    <numFmt numFmtId="330" formatCode="#,##0.0;\(#,##0.0\)"/>
    <numFmt numFmtId="331" formatCode="hh:mm\ AM/PM"/>
    <numFmt numFmtId="332" formatCode="&quot;$&quot;#,#00.0&quot;m&quot;"/>
    <numFmt numFmtId="333" formatCode="&quot;$&quot;\ #,##0.000,,&quot;m&quot;"/>
  </numFmts>
  <fonts count="1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Helvetica 45 Light"/>
      <family val="2"/>
    </font>
    <font>
      <sz val="8"/>
      <name val="Palatino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8"/>
      <name val="Times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Tms Rmn"/>
    </font>
    <font>
      <sz val="8"/>
      <name val="Tms Rmn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ms Rmn"/>
    </font>
    <font>
      <b/>
      <sz val="12"/>
      <name val="Times New Roma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b/>
      <sz val="10"/>
      <name val="MS Sans Serif"/>
      <family val="2"/>
    </font>
    <font>
      <sz val="10"/>
      <name val="Courier"/>
      <family val="3"/>
    </font>
    <font>
      <sz val="10"/>
      <color indexed="30"/>
      <name val="Comic Sans MS"/>
      <family val="4"/>
    </font>
    <font>
      <sz val="8"/>
      <name val="Helvetica-Narrow"/>
    </font>
    <font>
      <sz val="9"/>
      <name val="Arial"/>
      <family val="2"/>
    </font>
    <font>
      <u val="singleAccounting"/>
      <sz val="10"/>
      <name val="Arial"/>
      <family val="2"/>
    </font>
    <font>
      <sz val="10"/>
      <name val="Book Antiqua"/>
      <family val="1"/>
    </font>
    <font>
      <sz val="9"/>
      <color indexed="8"/>
      <name val="Helvetica-Narrow"/>
    </font>
    <font>
      <sz val="8"/>
      <color indexed="13"/>
      <name val="Helvetica-Narrow"/>
    </font>
    <font>
      <b/>
      <i/>
      <sz val="8"/>
      <name val="Arial"/>
      <family val="2"/>
    </font>
    <font>
      <sz val="10"/>
      <name val="Helv"/>
    </font>
    <font>
      <sz val="10"/>
      <color indexed="8"/>
      <name val="Book Antiqua"/>
      <family val="1"/>
    </font>
    <font>
      <b/>
      <sz val="8"/>
      <name val="Times"/>
    </font>
    <font>
      <sz val="8"/>
      <name val="trebuchet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1"/>
      <color indexed="8"/>
      <name val="Calibri"/>
      <family val="2"/>
    </font>
    <font>
      <sz val="12"/>
      <name val="Helv"/>
    </font>
    <font>
      <sz val="10"/>
      <color indexed="6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sz val="9"/>
      <name val="CharterITC BT"/>
      <family val="1"/>
    </font>
    <font>
      <sz val="12"/>
      <name val="Arial MT"/>
      <family val="2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48"/>
      <name val="Times New Roman"/>
      <family val="1"/>
    </font>
    <font>
      <u/>
      <sz val="10"/>
      <color indexed="12"/>
      <name val="Arial"/>
      <family val="2"/>
    </font>
    <font>
      <sz val="8"/>
      <color indexed="12"/>
      <name val="Palatino"/>
      <family val="1"/>
    </font>
    <font>
      <b/>
      <sz val="14"/>
      <name val="Helv"/>
    </font>
    <font>
      <sz val="10"/>
      <name val="Arial Unicode MS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Helv"/>
    </font>
    <font>
      <sz val="10"/>
      <name val="Palatino"/>
      <family val="1"/>
    </font>
    <font>
      <sz val="8"/>
      <color indexed="8"/>
      <name val="Times New Roman"/>
      <family val="1"/>
    </font>
    <font>
      <sz val="8"/>
      <name val="Book Antiqua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ms Rmn"/>
    </font>
    <font>
      <b/>
      <sz val="16"/>
      <color indexed="1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2"/>
      <color indexed="60"/>
      <name val="Swis721 Cn BT"/>
    </font>
    <font>
      <sz val="9"/>
      <name val="Palatino"/>
    </font>
    <font>
      <sz val="10"/>
      <color indexed="55"/>
      <name val="Arial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i/>
      <sz val="24"/>
      <name val="Arial"/>
      <family val="2"/>
    </font>
    <font>
      <b/>
      <sz val="8"/>
      <name val="Palatino"/>
      <family val="1"/>
    </font>
    <font>
      <b/>
      <sz val="10"/>
      <color indexed="30"/>
      <name val="Arial"/>
      <family val="2"/>
    </font>
    <font>
      <sz val="10"/>
      <name val="dutch801 bt"/>
    </font>
    <font>
      <sz val="10"/>
      <name val="lr SVbN"/>
      <family val="3"/>
    </font>
    <font>
      <b/>
      <i/>
      <sz val="8"/>
      <name val="Helv"/>
    </font>
    <font>
      <sz val="11"/>
      <name val="ZapfCalligr BT"/>
      <family val="1"/>
    </font>
    <font>
      <sz val="12"/>
      <name val="Weiss"/>
    </font>
    <font>
      <sz val="10"/>
      <name val="Geneva"/>
    </font>
    <font>
      <sz val="10"/>
      <name val="‚l‚r ƒSƒVƒbƒN"/>
      <family val="3"/>
    </font>
    <font>
      <sz val="10"/>
      <color indexed="16"/>
      <name val="Arial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name val="Arial Rounded MT Bold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strike/>
      <sz val="10"/>
      <name val="Courier New"/>
      <family val="3"/>
    </font>
    <font>
      <sz val="10"/>
      <color indexed="23"/>
      <name val="Arial"/>
      <family val="2"/>
    </font>
    <font>
      <sz val="8"/>
      <color indexed="58"/>
      <name val="Arial"/>
      <family val="2"/>
    </font>
    <font>
      <b/>
      <sz val="10"/>
      <color indexed="36"/>
      <name val="Arial"/>
      <family val="2"/>
    </font>
    <font>
      <sz val="10"/>
      <name val="CG Times (E1)"/>
    </font>
    <font>
      <sz val="6"/>
      <name val="CG Times (E1)"/>
    </font>
    <font>
      <b/>
      <sz val="8"/>
      <color indexed="9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u/>
      <sz val="11"/>
      <name val="Arial"/>
      <family val="2"/>
    </font>
    <font>
      <b/>
      <sz val="10"/>
      <color indexed="61"/>
      <name val="Wingdings"/>
      <charset val="2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17"/>
      <name val="Arial"/>
      <family val="2"/>
    </font>
    <font>
      <b/>
      <sz val="9"/>
      <name val="Frutiger 45 Light"/>
      <family val="2"/>
    </font>
    <font>
      <sz val="8"/>
      <color indexed="20"/>
      <name val="Arial"/>
      <family val="2"/>
    </font>
    <font>
      <sz val="7"/>
      <color indexed="54"/>
      <name val="Arial"/>
      <family val="2"/>
    </font>
    <font>
      <sz val="8"/>
      <color indexed="23"/>
      <name val="Arial"/>
      <family val="2"/>
    </font>
    <font>
      <b/>
      <sz val="12"/>
      <color indexed="63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7"/>
      <color indexed="55"/>
      <name val="Arial"/>
      <family val="2"/>
    </font>
    <font>
      <sz val="12"/>
      <color indexed="9"/>
      <name val="Weiss"/>
    </font>
    <font>
      <sz val="10"/>
      <color indexed="14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43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96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0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5" fontId="21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20" fillId="0" borderId="0" applyFill="0" applyBorder="0" applyAlignment="0" applyProtection="0"/>
    <xf numFmtId="185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7" borderId="0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3" fillId="0" borderId="0"/>
    <xf numFmtId="175" fontId="2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75" fontId="2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90" fontId="3" fillId="0" borderId="0" applyFont="0" applyFill="0" applyBorder="0" applyAlignment="0" applyProtection="0"/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8" fontId="21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9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20" fillId="0" borderId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0" borderId="15" applyNumberFormat="0" applyFill="0" applyAlignment="0" applyProtection="0"/>
    <xf numFmtId="0" fontId="25" fillId="0" borderId="16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3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29" fillId="0" borderId="17"/>
    <xf numFmtId="0" fontId="30" fillId="0" borderId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32" fillId="8" borderId="18">
      <alignment horizontal="right"/>
    </xf>
    <xf numFmtId="197" fontId="33" fillId="0" borderId="14" applyBorder="0">
      <alignment vertical="center"/>
      <protection hidden="1"/>
    </xf>
    <xf numFmtId="0" fontId="34" fillId="0" borderId="0" applyNumberFormat="0" applyFill="0" applyBorder="0" applyAlignment="0" applyProtection="0"/>
    <xf numFmtId="198" fontId="35" fillId="0" borderId="0"/>
    <xf numFmtId="180" fontId="36" fillId="0" borderId="0"/>
    <xf numFmtId="199" fontId="36" fillId="0" borderId="2"/>
    <xf numFmtId="200" fontId="35" fillId="0" borderId="0"/>
    <xf numFmtId="201" fontId="35" fillId="0" borderId="0"/>
    <xf numFmtId="202" fontId="35" fillId="0" borderId="0"/>
    <xf numFmtId="203" fontId="36" fillId="0" borderId="0">
      <alignment horizontal="right"/>
    </xf>
    <xf numFmtId="204" fontId="35" fillId="0" borderId="0">
      <alignment horizontal="right"/>
    </xf>
    <xf numFmtId="205" fontId="35" fillId="0" borderId="0">
      <alignment horizontal="right"/>
    </xf>
    <xf numFmtId="206" fontId="35" fillId="0" borderId="0"/>
    <xf numFmtId="207" fontId="36" fillId="0" borderId="0">
      <alignment horizontal="right"/>
    </xf>
    <xf numFmtId="0" fontId="34" fillId="0" borderId="0" applyNumberFormat="0" applyFill="0" applyBorder="0" applyAlignment="0" applyProtection="0"/>
    <xf numFmtId="0" fontId="32" fillId="8" borderId="0" applyNumberFormat="0" applyBorder="0" applyAlignment="0" applyProtection="0"/>
    <xf numFmtId="208" fontId="35" fillId="0" borderId="0"/>
    <xf numFmtId="209" fontId="35" fillId="0" borderId="0"/>
    <xf numFmtId="210" fontId="35" fillId="0" borderId="0"/>
    <xf numFmtId="211" fontId="35" fillId="0" borderId="0"/>
    <xf numFmtId="212" fontId="35" fillId="0" borderId="0"/>
    <xf numFmtId="213" fontId="37" fillId="0" borderId="0">
      <alignment horizontal="right"/>
      <protection locked="0"/>
    </xf>
    <xf numFmtId="0" fontId="29" fillId="0" borderId="0"/>
    <xf numFmtId="0" fontId="39" fillId="0" borderId="7" applyNumberFormat="0" applyFill="0" applyAlignment="0" applyProtection="0"/>
    <xf numFmtId="0" fontId="40" fillId="0" borderId="19"/>
    <xf numFmtId="0" fontId="41" fillId="4" borderId="20" applyAlignment="0">
      <alignment horizontal="center"/>
    </xf>
    <xf numFmtId="0" fontId="42" fillId="0" borderId="21"/>
    <xf numFmtId="214" fontId="43" fillId="0" borderId="2" applyAlignment="0" applyProtection="0"/>
    <xf numFmtId="0" fontId="36" fillId="0" borderId="22" applyNumberFormat="0" applyFont="0" applyFill="0" applyAlignment="0" applyProtection="0"/>
    <xf numFmtId="0" fontId="29" fillId="0" borderId="23" applyNumberFormat="0"/>
    <xf numFmtId="213" fontId="44" fillId="0" borderId="24"/>
    <xf numFmtId="0" fontId="45" fillId="0" borderId="25"/>
    <xf numFmtId="0" fontId="45" fillId="0" borderId="26"/>
    <xf numFmtId="3" fontId="46" fillId="0" borderId="0"/>
    <xf numFmtId="215" fontId="47" fillId="0" borderId="0" applyAlignment="0" applyProtection="0"/>
    <xf numFmtId="216" fontId="48" fillId="0" borderId="0" applyFont="0" applyFill="0" applyBorder="0" applyAlignment="0" applyProtection="0"/>
    <xf numFmtId="37" fontId="8" fillId="0" borderId="11"/>
    <xf numFmtId="217" fontId="27" fillId="0" borderId="0" applyFont="0" applyFill="0" applyBorder="0" applyAlignment="0" applyProtection="0"/>
    <xf numFmtId="218" fontId="49" fillId="0" borderId="0" applyFont="0" applyFill="0" applyBorder="0" applyAlignment="0" applyProtection="0"/>
    <xf numFmtId="219" fontId="7" fillId="0" borderId="0" applyFill="0" applyBorder="0" applyAlignment="0"/>
    <xf numFmtId="220" fontId="50" fillId="0" borderId="4" applyFill="0" applyBorder="0" applyAlignment="0" applyProtection="0">
      <alignment horizontal="right"/>
    </xf>
    <xf numFmtId="221" fontId="51" fillId="0" borderId="0" applyFont="0" applyFill="0"/>
    <xf numFmtId="0" fontId="37" fillId="9" borderId="0" applyNumberFormat="0" applyFont="0" applyBorder="0" applyAlignment="0"/>
    <xf numFmtId="222" fontId="3" fillId="0" borderId="0" applyFill="0" applyBorder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23" fontId="53" fillId="0" borderId="0" applyFont="0" applyFill="0" applyBorder="0" applyAlignment="0" applyProtection="0"/>
    <xf numFmtId="224" fontId="54" fillId="0" borderId="0">
      <alignment vertical="center"/>
    </xf>
    <xf numFmtId="0" fontId="21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6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227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8" fontId="21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5" fillId="0" borderId="0"/>
    <xf numFmtId="229" fontId="29" fillId="0" borderId="0"/>
    <xf numFmtId="0" fontId="55" fillId="0" borderId="0"/>
    <xf numFmtId="229" fontId="29" fillId="0" borderId="0"/>
    <xf numFmtId="230" fontId="56" fillId="0" borderId="0" applyFont="0" applyFill="0" applyBorder="0" applyAlignment="0" applyProtection="0"/>
    <xf numFmtId="224" fontId="41" fillId="0" borderId="27">
      <alignment horizontal="center"/>
      <protection locked="0" hidden="1"/>
    </xf>
    <xf numFmtId="224" fontId="41" fillId="0" borderId="28">
      <alignment horizontal="center"/>
      <protection locked="0"/>
    </xf>
    <xf numFmtId="224" fontId="57" fillId="0" borderId="19">
      <protection hidden="1"/>
    </xf>
    <xf numFmtId="224" fontId="58" fillId="0" borderId="19"/>
    <xf numFmtId="224" fontId="41" fillId="0" borderId="19">
      <alignment horizontal="right"/>
    </xf>
    <xf numFmtId="0" fontId="59" fillId="0" borderId="0" applyNumberFormat="0" applyAlignment="0">
      <alignment horizontal="left"/>
    </xf>
    <xf numFmtId="0" fontId="60" fillId="0" borderId="0">
      <alignment horizontal="left"/>
    </xf>
    <xf numFmtId="0" fontId="61" fillId="0" borderId="0"/>
    <xf numFmtId="0" fontId="62" fillId="0" borderId="0">
      <alignment horizontal="left"/>
    </xf>
    <xf numFmtId="0" fontId="55" fillId="0" borderId="0"/>
    <xf numFmtId="0" fontId="55" fillId="0" borderId="0"/>
    <xf numFmtId="231" fontId="63" fillId="0" borderId="29">
      <protection locked="0"/>
    </xf>
    <xf numFmtId="0" fontId="21" fillId="0" borderId="0" applyFont="0" applyFill="0" applyBorder="0" applyAlignment="0" applyProtection="0">
      <alignment horizontal="right"/>
    </xf>
    <xf numFmtId="232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33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234" fontId="21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21" fillId="0" borderId="0" applyFill="0" applyBorder="0" applyProtection="0">
      <alignment vertical="center"/>
    </xf>
    <xf numFmtId="237" fontId="57" fillId="0" borderId="19">
      <alignment horizontal="center"/>
      <protection hidden="1"/>
    </xf>
    <xf numFmtId="0" fontId="66" fillId="0" borderId="0"/>
    <xf numFmtId="238" fontId="27" fillId="0" borderId="0" applyFont="0" applyFill="0" applyBorder="0" applyAlignment="0" applyProtection="0"/>
    <xf numFmtId="0" fontId="66" fillId="0" borderId="30"/>
    <xf numFmtId="239" fontId="47" fillId="10" borderId="17">
      <protection locked="0"/>
    </xf>
    <xf numFmtId="240" fontId="67" fillId="6" borderId="13"/>
    <xf numFmtId="0" fontId="18" fillId="0" borderId="0" applyFont="0" applyFill="0" applyBorder="0" applyAlignment="0" applyProtection="0"/>
    <xf numFmtId="0" fontId="66" fillId="0" borderId="0"/>
    <xf numFmtId="17" fontId="68" fillId="0" borderId="0" applyFill="0" applyBorder="0">
      <alignment horizontal="right"/>
    </xf>
    <xf numFmtId="0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29" fillId="0" borderId="0">
      <alignment horizontal="right"/>
      <protection locked="0"/>
    </xf>
    <xf numFmtId="37" fontId="44" fillId="0" borderId="31"/>
    <xf numFmtId="242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4" fontId="33" fillId="0" borderId="14" applyBorder="0">
      <alignment vertical="center"/>
      <protection hidden="1"/>
    </xf>
    <xf numFmtId="231" fontId="3" fillId="0" borderId="0" applyFill="0" applyBorder="0" applyProtection="0"/>
    <xf numFmtId="199" fontId="36" fillId="0" borderId="0"/>
    <xf numFmtId="199" fontId="69" fillId="0" borderId="0">
      <protection locked="0"/>
    </xf>
    <xf numFmtId="213" fontId="36" fillId="0" borderId="0"/>
    <xf numFmtId="0" fontId="21" fillId="0" borderId="32" applyNumberFormat="0" applyFont="0" applyFill="0" applyAlignment="0" applyProtection="0"/>
    <xf numFmtId="245" fontId="70" fillId="0" borderId="0" applyFill="0" applyBorder="0" applyAlignment="0" applyProtection="0"/>
    <xf numFmtId="0" fontId="71" fillId="0" borderId="0" applyNumberFormat="0" applyAlignment="0">
      <alignment horizontal="left"/>
    </xf>
    <xf numFmtId="246" fontId="3" fillId="0" borderId="0" applyFont="0" applyFill="0" applyBorder="0" applyAlignment="0" applyProtection="0"/>
    <xf numFmtId="247" fontId="39" fillId="11" borderId="11" applyAlignment="0" applyProtection="0"/>
    <xf numFmtId="2" fontId="18" fillId="0" borderId="0" applyFont="0" applyFill="0" applyBorder="0" applyAlignment="0" applyProtection="0"/>
    <xf numFmtId="0" fontId="72" fillId="0" borderId="0">
      <alignment horizontal="left"/>
    </xf>
    <xf numFmtId="0" fontId="73" fillId="0" borderId="0">
      <alignment horizontal="left"/>
    </xf>
    <xf numFmtId="0" fontId="36" fillId="0" borderId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36" fillId="0" borderId="0" applyFill="0" applyBorder="0" applyProtection="0">
      <alignment horizontal="left"/>
    </xf>
    <xf numFmtId="0" fontId="75" fillId="0" borderId="0" applyNumberFormat="0" applyFill="0" applyBorder="0" applyAlignment="0" applyProtection="0"/>
    <xf numFmtId="248" fontId="76" fillId="0" borderId="0"/>
    <xf numFmtId="0" fontId="77" fillId="12" borderId="0"/>
    <xf numFmtId="38" fontId="18" fillId="13" borderId="0" applyNumberFormat="0" applyBorder="0" applyAlignment="0" applyProtection="0"/>
    <xf numFmtId="0" fontId="21" fillId="0" borderId="0" applyFont="0" applyFill="0" applyBorder="0" applyAlignment="0" applyProtection="0">
      <alignment horizontal="right"/>
    </xf>
    <xf numFmtId="0" fontId="78" fillId="0" borderId="0" applyProtection="0">
      <alignment horizontal="right"/>
    </xf>
    <xf numFmtId="0" fontId="79" fillId="0" borderId="0">
      <alignment horizontal="left"/>
    </xf>
    <xf numFmtId="0" fontId="79" fillId="0" borderId="0">
      <alignment horizontal="left"/>
    </xf>
    <xf numFmtId="0" fontId="17" fillId="0" borderId="33" applyNumberFormat="0" applyAlignment="0" applyProtection="0">
      <alignment horizontal="left" vertical="center"/>
    </xf>
    <xf numFmtId="0" fontId="17" fillId="0" borderId="11">
      <alignment horizontal="left" vertical="center"/>
    </xf>
    <xf numFmtId="249" fontId="4" fillId="14" borderId="0" applyNumberFormat="0" applyBorder="0" applyAlignment="0" applyProtection="0"/>
    <xf numFmtId="0" fontId="80" fillId="0" borderId="0">
      <alignment horizontal="left"/>
    </xf>
    <xf numFmtId="0" fontId="81" fillId="0" borderId="4">
      <alignment horizontal="left" vertical="top"/>
    </xf>
    <xf numFmtId="0" fontId="82" fillId="0" borderId="0">
      <alignment horizontal="left"/>
    </xf>
    <xf numFmtId="0" fontId="83" fillId="0" borderId="4">
      <alignment horizontal="left" vertical="top"/>
    </xf>
    <xf numFmtId="0" fontId="84" fillId="0" borderId="0">
      <alignment horizontal="left"/>
    </xf>
    <xf numFmtId="193" fontId="85" fillId="0" borderId="0">
      <alignment horizontal="right"/>
    </xf>
    <xf numFmtId="193" fontId="85" fillId="0" borderId="0">
      <alignment horizontal="left"/>
    </xf>
    <xf numFmtId="250" fontId="7" fillId="0" borderId="0">
      <alignment horizontal="left"/>
    </xf>
    <xf numFmtId="0" fontId="9" fillId="0" borderId="0"/>
    <xf numFmtId="0" fontId="15" fillId="0" borderId="0"/>
    <xf numFmtId="0" fontId="86" fillId="0" borderId="0">
      <alignment horizontal="left"/>
    </xf>
    <xf numFmtId="0" fontId="87" fillId="0" borderId="34" applyNumberFormat="0" applyFill="0" applyBorder="0" applyAlignment="0" applyProtection="0">
      <alignment horizontal="left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3" fontId="46" fillId="0" borderId="0" applyNumberFormat="0" applyFill="0" applyBorder="0" applyAlignment="0" applyProtection="0"/>
    <xf numFmtId="251" fontId="88" fillId="0" borderId="7"/>
    <xf numFmtId="0" fontId="89" fillId="0" borderId="0" applyNumberFormat="0" applyFill="0" applyBorder="0" applyAlignment="0" applyProtection="0">
      <alignment vertical="top"/>
      <protection locked="0"/>
    </xf>
    <xf numFmtId="10" fontId="18" fillId="8" borderId="12" applyNumberFormat="0" applyBorder="0" applyAlignment="0" applyProtection="0"/>
    <xf numFmtId="180" fontId="32" fillId="0" borderId="0" applyNumberFormat="0" applyBorder="0" applyAlignment="0" applyProtection="0"/>
    <xf numFmtId="252" fontId="90" fillId="0" borderId="0" applyFill="0" applyBorder="0" applyProtection="0">
      <alignment vertical="center"/>
    </xf>
    <xf numFmtId="236" fontId="90" fillId="0" borderId="0" applyFill="0" applyBorder="0" applyProtection="0">
      <alignment vertical="center"/>
    </xf>
    <xf numFmtId="253" fontId="90" fillId="0" borderId="0" applyFill="0" applyBorder="0" applyProtection="0">
      <alignment vertical="center"/>
    </xf>
    <xf numFmtId="254" fontId="90" fillId="0" borderId="0" applyFill="0" applyBorder="0" applyProtection="0">
      <alignment vertical="center"/>
    </xf>
    <xf numFmtId="0" fontId="91" fillId="15" borderId="30"/>
    <xf numFmtId="255" fontId="36" fillId="0" borderId="0">
      <alignment horizontal="left"/>
    </xf>
    <xf numFmtId="0" fontId="3" fillId="0" borderId="27"/>
    <xf numFmtId="0" fontId="3" fillId="0" borderId="0"/>
    <xf numFmtId="0" fontId="3" fillId="0" borderId="0" applyNumberFormat="0" applyFill="0" applyBorder="0" applyAlignment="0" applyProtection="0"/>
    <xf numFmtId="256" fontId="21" fillId="0" borderId="0" applyFill="0" applyBorder="0" applyAlignment="0" applyProtection="0">
      <alignment horizontal="right"/>
    </xf>
    <xf numFmtId="257" fontId="92" fillId="0" borderId="0"/>
    <xf numFmtId="258" fontId="92" fillId="0" borderId="0"/>
    <xf numFmtId="259" fontId="92" fillId="0" borderId="0"/>
    <xf numFmtId="260" fontId="92" fillId="0" borderId="0"/>
    <xf numFmtId="257" fontId="92" fillId="0" borderId="0"/>
    <xf numFmtId="261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0" fontId="4" fillId="16" borderId="0"/>
    <xf numFmtId="245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63" fontId="3" fillId="0" borderId="0"/>
    <xf numFmtId="253" fontId="21" fillId="0" borderId="0" applyFill="0" applyBorder="0" applyProtection="0">
      <alignment vertical="center"/>
    </xf>
    <xf numFmtId="0" fontId="3" fillId="0" borderId="0" applyFont="0" applyFill="0" applyBorder="0" applyAlignment="0" applyProtection="0">
      <alignment horizontal="right"/>
    </xf>
    <xf numFmtId="37" fontId="93" fillId="0" borderId="0"/>
    <xf numFmtId="255" fontId="9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2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222" fontId="68" fillId="0" borderId="0" applyNumberFormat="0" applyFill="0" applyBorder="0" applyAlignment="0" applyProtection="0"/>
    <xf numFmtId="37" fontId="18" fillId="0" borderId="35">
      <alignment horizontal="center"/>
    </xf>
    <xf numFmtId="265" fontId="21" fillId="0" borderId="0" applyFill="0" applyBorder="0" applyProtection="0">
      <alignment vertical="center"/>
    </xf>
    <xf numFmtId="0" fontId="57" fillId="4" borderId="36"/>
    <xf numFmtId="17" fontId="57" fillId="0" borderId="28">
      <alignment horizontal="center"/>
    </xf>
    <xf numFmtId="0" fontId="96" fillId="0" borderId="0"/>
    <xf numFmtId="0" fontId="45" fillId="0" borderId="28"/>
    <xf numFmtId="3" fontId="41" fillId="0" borderId="37">
      <protection locked="0"/>
    </xf>
    <xf numFmtId="9" fontId="41" fillId="0" borderId="37"/>
    <xf numFmtId="1" fontId="69" fillId="0" borderId="0">
      <alignment horizontal="right"/>
      <protection locked="0"/>
    </xf>
    <xf numFmtId="171" fontId="97" fillId="0" borderId="0">
      <alignment horizontal="right"/>
      <protection locked="0"/>
    </xf>
    <xf numFmtId="180" fontId="69" fillId="0" borderId="0">
      <protection locked="0"/>
    </xf>
    <xf numFmtId="2" fontId="97" fillId="0" borderId="0">
      <alignment horizontal="right"/>
      <protection locked="0"/>
    </xf>
    <xf numFmtId="2" fontId="69" fillId="0" borderId="0">
      <alignment horizontal="right"/>
      <protection locked="0"/>
    </xf>
    <xf numFmtId="251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51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51" fontId="18" fillId="0" borderId="0" applyNumberFormat="0" applyFill="0" applyBorder="0" applyAlignment="0" applyProtection="0"/>
    <xf numFmtId="0" fontId="42" fillId="0" borderId="38">
      <alignment horizontal="left" wrapText="1"/>
    </xf>
    <xf numFmtId="40" fontId="99" fillId="17" borderId="0">
      <alignment horizontal="right"/>
    </xf>
    <xf numFmtId="0" fontId="100" fillId="17" borderId="0">
      <alignment horizontal="right"/>
    </xf>
    <xf numFmtId="0" fontId="101" fillId="17" borderId="5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0" fontId="103" fillId="0" borderId="0" applyProtection="0">
      <alignment horizontal="left"/>
    </xf>
    <xf numFmtId="1" fontId="104" fillId="0" borderId="0" applyProtection="0">
      <alignment horizontal="right" vertical="center"/>
    </xf>
    <xf numFmtId="0" fontId="105" fillId="0" borderId="39" applyNumberFormat="0" applyAlignment="0" applyProtection="0"/>
    <xf numFmtId="0" fontId="29" fillId="5" borderId="0" applyNumberFormat="0" applyFont="0" applyBorder="0" applyAlignment="0" applyProtection="0"/>
    <xf numFmtId="0" fontId="18" fillId="18" borderId="13" applyNumberFormat="0" applyFont="0" applyBorder="0" applyAlignment="0" applyProtection="0">
      <alignment horizontal="center"/>
    </xf>
    <xf numFmtId="0" fontId="18" fillId="4" borderId="13" applyNumberFormat="0" applyFont="0" applyBorder="0" applyAlignment="0" applyProtection="0">
      <alignment horizontal="center"/>
    </xf>
    <xf numFmtId="0" fontId="29" fillId="0" borderId="40" applyNumberFormat="0" applyAlignment="0" applyProtection="0"/>
    <xf numFmtId="0" fontId="29" fillId="0" borderId="41" applyNumberFormat="0" applyAlignment="0" applyProtection="0"/>
    <xf numFmtId="0" fontId="105" fillId="0" borderId="42" applyNumberFormat="0" applyAlignment="0" applyProtection="0"/>
    <xf numFmtId="175" fontId="36" fillId="0" borderId="0">
      <alignment horizontal="right"/>
    </xf>
    <xf numFmtId="0" fontId="55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7" fillId="0" borderId="19">
      <alignment horizontal="center"/>
    </xf>
    <xf numFmtId="266" fontId="64" fillId="0" borderId="0" applyFont="0" applyFill="0" applyBorder="0" applyAlignment="0" applyProtection="0"/>
    <xf numFmtId="254" fontId="21" fillId="0" borderId="0" applyFill="0" applyBorder="0" applyProtection="0">
      <alignment vertical="center"/>
    </xf>
    <xf numFmtId="175" fontId="69" fillId="0" borderId="0"/>
    <xf numFmtId="10" fontId="36" fillId="0" borderId="0"/>
    <xf numFmtId="10" fontId="69" fillId="0" borderId="0">
      <protection locked="0"/>
    </xf>
    <xf numFmtId="267" fontId="49" fillId="0" borderId="0"/>
    <xf numFmtId="9" fontId="57" fillId="0" borderId="19">
      <alignment horizontal="right"/>
    </xf>
    <xf numFmtId="268" fontId="33" fillId="0" borderId="14" applyBorder="0">
      <alignment vertical="center"/>
      <protection hidden="1"/>
    </xf>
    <xf numFmtId="269" fontId="29" fillId="0" borderId="0" applyProtection="0">
      <alignment horizontal="right"/>
    </xf>
    <xf numFmtId="269" fontId="29" fillId="0" borderId="0">
      <alignment horizontal="right"/>
      <protection locked="0"/>
    </xf>
    <xf numFmtId="0" fontId="106" fillId="0" borderId="0" applyNumberFormat="0" applyFont="0" applyFill="0" applyBorder="0" applyAlignment="0" applyProtection="0">
      <alignment horizontal="left"/>
    </xf>
    <xf numFmtId="15" fontId="106" fillId="0" borderId="0" applyFont="0" applyFill="0" applyBorder="0" applyAlignment="0" applyProtection="0"/>
    <xf numFmtId="4" fontId="106" fillId="0" borderId="0" applyFont="0" applyFill="0" applyBorder="0" applyAlignment="0" applyProtection="0"/>
    <xf numFmtId="0" fontId="43" fillId="0" borderId="22">
      <alignment horizontal="center"/>
    </xf>
    <xf numFmtId="3" fontId="106" fillId="0" borderId="0" applyFont="0" applyFill="0" applyBorder="0" applyAlignment="0" applyProtection="0"/>
    <xf numFmtId="0" fontId="106" fillId="19" borderId="0" applyNumberFormat="0" applyFont="0" applyBorder="0" applyAlignment="0" applyProtection="0"/>
    <xf numFmtId="180" fontId="29" fillId="0" borderId="0">
      <alignment vertical="top"/>
    </xf>
    <xf numFmtId="0" fontId="107" fillId="0" borderId="43"/>
    <xf numFmtId="270" fontId="3" fillId="0" borderId="0"/>
    <xf numFmtId="0" fontId="66" fillId="0" borderId="0"/>
    <xf numFmtId="271" fontId="95" fillId="0" borderId="0" applyNumberFormat="0" applyFill="0" applyBorder="0" applyAlignment="0" applyProtection="0">
      <alignment horizontal="left"/>
    </xf>
    <xf numFmtId="0" fontId="73" fillId="0" borderId="44">
      <alignment vertical="center"/>
    </xf>
    <xf numFmtId="0" fontId="108" fillId="0" borderId="45"/>
    <xf numFmtId="0" fontId="3" fillId="0" borderId="0"/>
    <xf numFmtId="0" fontId="19" fillId="0" borderId="0"/>
    <xf numFmtId="245" fontId="48" fillId="0" borderId="0" applyFill="0" applyBorder="0" applyAlignment="0" applyProtection="0"/>
    <xf numFmtId="0" fontId="109" fillId="0" borderId="0" applyNumberFormat="0">
      <alignment horizontal="left"/>
    </xf>
    <xf numFmtId="272" fontId="8" fillId="0" borderId="0"/>
    <xf numFmtId="272" fontId="10" fillId="0" borderId="46"/>
    <xf numFmtId="0" fontId="8" fillId="0" borderId="0"/>
    <xf numFmtId="272" fontId="8" fillId="0" borderId="0"/>
    <xf numFmtId="0" fontId="3" fillId="0" borderId="0"/>
    <xf numFmtId="0" fontId="3" fillId="0" borderId="0"/>
    <xf numFmtId="0" fontId="110" fillId="20" borderId="0" applyNumberFormat="0" applyBorder="0" applyAlignment="0" applyProtection="0"/>
    <xf numFmtId="0" fontId="86" fillId="0" borderId="0" applyNumberFormat="0" applyFill="0" applyBorder="0" applyAlignment="0" applyProtection="0"/>
    <xf numFmtId="0" fontId="111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Protection="0">
      <alignment horizontal="center"/>
    </xf>
    <xf numFmtId="0" fontId="112" fillId="14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>
      <alignment vertical="top"/>
    </xf>
    <xf numFmtId="0" fontId="3" fillId="0" borderId="0" applyNumberFormat="0" applyFont="0" applyFill="0" applyBorder="0" applyProtection="0">
      <alignment horizontal="left"/>
    </xf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21" borderId="0" applyNumberFormat="0" applyFont="0" applyBorder="0" applyAlignment="0" applyProtection="0"/>
    <xf numFmtId="273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22" applyNumberFormat="0" applyFont="0" applyFill="0" applyAlignment="0" applyProtection="0"/>
    <xf numFmtId="0" fontId="47" fillId="0" borderId="0">
      <alignment vertical="top"/>
    </xf>
    <xf numFmtId="250" fontId="3" fillId="0" borderId="0"/>
    <xf numFmtId="249" fontId="8" fillId="13" borderId="0" applyNumberFormat="0" applyBorder="0" applyProtection="0">
      <alignment horizontal="center"/>
    </xf>
    <xf numFmtId="0" fontId="113" fillId="0" borderId="47"/>
    <xf numFmtId="222" fontId="3" fillId="0" borderId="0" applyFill="0" applyBorder="0" applyAlignment="0" applyProtection="0"/>
    <xf numFmtId="0" fontId="29" fillId="0" borderId="0"/>
    <xf numFmtId="40" fontId="114" fillId="0" borderId="0" applyBorder="0">
      <alignment horizontal="right"/>
    </xf>
    <xf numFmtId="0" fontId="66" fillId="0" borderId="30"/>
    <xf numFmtId="0" fontId="115" fillId="0" borderId="0" applyBorder="0" applyProtection="0">
      <alignment vertical="center"/>
    </xf>
    <xf numFmtId="0" fontId="115" fillId="0" borderId="7" applyBorder="0" applyProtection="0">
      <alignment horizontal="right" vertical="center"/>
    </xf>
    <xf numFmtId="0" fontId="116" fillId="22" borderId="0" applyBorder="0" applyProtection="0">
      <alignment horizontal="centerContinuous" vertical="center"/>
    </xf>
    <xf numFmtId="0" fontId="116" fillId="14" borderId="7" applyBorder="0" applyProtection="0">
      <alignment horizontal="centerContinuous" vertical="center"/>
    </xf>
    <xf numFmtId="0" fontId="117" fillId="0" borderId="0"/>
    <xf numFmtId="0" fontId="68" fillId="0" borderId="0" applyBorder="0" applyProtection="0">
      <alignment horizontal="left"/>
    </xf>
    <xf numFmtId="0" fontId="118" fillId="0" borderId="48"/>
    <xf numFmtId="0" fontId="74" fillId="0" borderId="0" applyNumberFormat="0" applyFill="0" applyBorder="0" applyProtection="0">
      <alignment horizontal="left"/>
    </xf>
    <xf numFmtId="0" fontId="82" fillId="0" borderId="0" applyNumberFormat="0" applyFill="0" applyBorder="0" applyProtection="0"/>
    <xf numFmtId="0" fontId="28" fillId="0" borderId="0" applyFill="0" applyBorder="0" applyProtection="0">
      <alignment horizontal="left"/>
    </xf>
    <xf numFmtId="0" fontId="18" fillId="0" borderId="4" applyFill="0" applyBorder="0" applyProtection="0">
      <alignment horizontal="left" vertical="top"/>
    </xf>
    <xf numFmtId="0" fontId="105" fillId="0" borderId="0">
      <alignment horizontal="centerContinuous"/>
    </xf>
    <xf numFmtId="193" fontId="119" fillId="0" borderId="0" applyNumberFormat="0" applyFill="0" applyBorder="0">
      <alignment horizontal="left"/>
    </xf>
    <xf numFmtId="0" fontId="4" fillId="14" borderId="1"/>
    <xf numFmtId="0" fontId="120" fillId="23" borderId="49" applyNumberFormat="0" applyAlignment="0">
      <alignment horizontal="center"/>
      <protection locked="0"/>
    </xf>
    <xf numFmtId="0" fontId="121" fillId="0" borderId="4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193" fontId="69" fillId="0" borderId="0">
      <alignment horizontal="left"/>
      <protection locked="0"/>
    </xf>
    <xf numFmtId="0" fontId="123" fillId="0" borderId="0" applyFill="0" applyBorder="0" applyProtection="0"/>
    <xf numFmtId="0" fontId="123" fillId="0" borderId="0" applyNumberFormat="0" applyFill="0" applyBorder="0" applyProtection="0"/>
    <xf numFmtId="0" fontId="123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4" fillId="0" borderId="0"/>
    <xf numFmtId="0" fontId="125" fillId="24" borderId="0"/>
    <xf numFmtId="0" fontId="1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274" fontId="49" fillId="0" borderId="0">
      <alignment horizontal="center"/>
    </xf>
    <xf numFmtId="255" fontId="105" fillId="0" borderId="0">
      <alignment horizontal="centerContinuous"/>
    </xf>
    <xf numFmtId="255" fontId="29" fillId="0" borderId="48">
      <alignment horizontal="centerContinuous"/>
    </xf>
    <xf numFmtId="255" fontId="127" fillId="0" borderId="0">
      <alignment horizontal="centerContinuous"/>
      <protection locked="0"/>
    </xf>
    <xf numFmtId="255" fontId="127" fillId="0" borderId="0">
      <alignment horizontal="left"/>
    </xf>
    <xf numFmtId="193" fontId="128" fillId="0" borderId="0">
      <alignment horizontal="center"/>
    </xf>
    <xf numFmtId="193" fontId="128" fillId="0" borderId="0">
      <alignment horizontal="left"/>
    </xf>
    <xf numFmtId="0" fontId="1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3" fillId="0" borderId="0"/>
    <xf numFmtId="0" fontId="122" fillId="0" borderId="0"/>
    <xf numFmtId="0" fontId="44" fillId="0" borderId="31"/>
    <xf numFmtId="0" fontId="130" fillId="0" borderId="0"/>
    <xf numFmtId="237" fontId="57" fillId="0" borderId="19"/>
    <xf numFmtId="252" fontId="131" fillId="0" borderId="32" applyFill="0" applyBorder="0" applyProtection="0">
      <alignment vertical="center"/>
    </xf>
    <xf numFmtId="237" fontId="132" fillId="0" borderId="19"/>
    <xf numFmtId="37" fontId="57" fillId="0" borderId="19"/>
    <xf numFmtId="0" fontId="91" fillId="0" borderId="50"/>
    <xf numFmtId="0" fontId="91" fillId="0" borderId="30"/>
    <xf numFmtId="275" fontId="36" fillId="0" borderId="0">
      <alignment horizontal="right"/>
    </xf>
    <xf numFmtId="38" fontId="133" fillId="0" borderId="7" applyNumberFormat="0" applyFont="0" applyFill="0" applyAlignment="0"/>
    <xf numFmtId="0" fontId="3" fillId="0" borderId="0"/>
    <xf numFmtId="0" fontId="134" fillId="0" borderId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8" fontId="135" fillId="0" borderId="7" applyBorder="0" applyProtection="0">
      <alignment horizontal="right"/>
    </xf>
    <xf numFmtId="279" fontId="48" fillId="0" borderId="0" applyFont="0" applyFill="0" applyBorder="0" applyAlignment="0" applyProtection="0"/>
    <xf numFmtId="0" fontId="136" fillId="0" borderId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1" fontId="137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2" fontId="29" fillId="0" borderId="0" applyFont="0" applyFill="0" applyBorder="0" applyAlignment="0" applyProtection="0"/>
    <xf numFmtId="281" fontId="137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1" fontId="137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1" fontId="137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3" fontId="29" fillId="0" borderId="0" applyFont="0" applyFill="0" applyBorder="0" applyAlignment="0" applyProtection="0"/>
    <xf numFmtId="38" fontId="53" fillId="0" borderId="0" applyFont="0" applyFill="0" applyBorder="0" applyAlignment="0" applyProtection="0">
      <alignment horizontal="right"/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3" fillId="0" borderId="0"/>
    <xf numFmtId="0" fontId="20" fillId="0" borderId="0" applyFill="0" applyBorder="0" applyAlignment="0" applyProtection="0"/>
    <xf numFmtId="0" fontId="138" fillId="0" borderId="0"/>
    <xf numFmtId="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3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3" fillId="0" borderId="0" applyNumberFormat="0" applyFill="0" applyBorder="0" applyAlignment="0" applyProtection="0"/>
    <xf numFmtId="284" fontId="29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5" fontId="137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3" fillId="0" borderId="0" applyNumberFormat="0" applyFill="0" applyBorder="0" applyAlignment="0" applyProtection="0"/>
    <xf numFmtId="284" fontId="3" fillId="0" borderId="0" applyNumberFormat="0" applyFill="0" applyBorder="0" applyAlignment="0" applyProtection="0"/>
    <xf numFmtId="284" fontId="3" fillId="0" borderId="0" applyNumberFormat="0" applyFill="0" applyBorder="0" applyAlignment="0" applyProtection="0"/>
    <xf numFmtId="284" fontId="3" fillId="0" borderId="0" applyNumberFormat="0" applyFill="0" applyBorder="0" applyAlignment="0" applyProtection="0"/>
    <xf numFmtId="284" fontId="3" fillId="0" borderId="0" applyNumberForma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3" fillId="0" borderId="0" applyNumberFormat="0" applyFill="0" applyBorder="0" applyAlignment="0" applyProtection="0"/>
    <xf numFmtId="284" fontId="3" fillId="0" borderId="0" applyNumberFormat="0" applyFill="0" applyBorder="0" applyAlignment="0" applyProtection="0"/>
    <xf numFmtId="284" fontId="3" fillId="0" borderId="0" applyNumberFormat="0" applyFill="0" applyBorder="0" applyAlignment="0" applyProtection="0"/>
    <xf numFmtId="284" fontId="3" fillId="0" borderId="0" applyNumberFormat="0" applyFill="0" applyBorder="0" applyAlignment="0" applyProtection="0"/>
    <xf numFmtId="284" fontId="3" fillId="0" borderId="0" applyNumberFormat="0" applyFill="0" applyBorder="0" applyAlignment="0" applyProtection="0"/>
    <xf numFmtId="284" fontId="3" fillId="0" borderId="0" applyNumberForma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6" fontId="29" fillId="0" borderId="0" applyFont="0" applyFill="0" applyBorder="0" applyAlignment="0" applyProtection="0"/>
    <xf numFmtId="285" fontId="137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5" fontId="137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285" fontId="137" fillId="0" borderId="0" applyFont="0" applyFill="0" applyBorder="0" applyAlignment="0" applyProtection="0"/>
    <xf numFmtId="284" fontId="29" fillId="0" borderId="0" applyFont="0" applyFill="0" applyBorder="0" applyAlignment="0" applyProtection="0"/>
    <xf numFmtId="284" fontId="29" fillId="0" borderId="0" applyFont="0" applyFill="0" applyBorder="0" applyAlignment="0" applyProtection="0"/>
    <xf numFmtId="0" fontId="139" fillId="0" borderId="0"/>
    <xf numFmtId="287" fontId="29" fillId="0" borderId="0" applyFont="0" applyFill="0" applyBorder="0" applyAlignment="0" applyProtection="0"/>
    <xf numFmtId="28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5" fontId="140" fillId="10" borderId="51" applyNumberFormat="0"/>
    <xf numFmtId="0" fontId="18" fillId="0" borderId="52" applyAlignment="0">
      <protection locked="0"/>
    </xf>
    <xf numFmtId="0" fontId="38" fillId="0" borderId="0" applyNumberFormat="0" applyFill="0" applyBorder="0" applyAlignment="0" applyProtection="0"/>
    <xf numFmtId="0" fontId="141" fillId="6" borderId="30" applyNumberFormat="0" applyFont="0" applyAlignment="0" applyProtection="0"/>
    <xf numFmtId="0" fontId="141" fillId="4" borderId="30" applyNumberFormat="0" applyFont="0" applyAlignment="0" applyProtection="0"/>
    <xf numFmtId="0" fontId="141" fillId="6" borderId="30" applyNumberFormat="0" applyFont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6" fillId="0" borderId="53" applyNumberFormat="0" applyFont="0" applyFill="0" applyAlignment="0" applyProtection="0"/>
    <xf numFmtId="49" fontId="144" fillId="0" borderId="0" applyFont="0" applyFill="0" applyBorder="0" applyAlignment="0" applyProtection="0">
      <alignment horizontal="left"/>
    </xf>
    <xf numFmtId="175" fontId="18" fillId="0" borderId="0" applyFill="0" applyBorder="0" applyAlignment="0" applyProtection="0"/>
    <xf numFmtId="49" fontId="18" fillId="0" borderId="0" applyNumberFormat="0" applyAlignment="0" applyProtection="0">
      <alignment horizontal="left"/>
    </xf>
    <xf numFmtId="49" fontId="145" fillId="0" borderId="54" applyNumberFormat="0" applyAlignment="0" applyProtection="0">
      <alignment horizontal="left" wrapText="1"/>
    </xf>
    <xf numFmtId="49" fontId="145" fillId="0" borderId="0" applyNumberFormat="0" applyAlignment="0" applyProtection="0">
      <alignment horizontal="left" wrapText="1"/>
    </xf>
    <xf numFmtId="49" fontId="146" fillId="0" borderId="0" applyAlignment="0" applyProtection="0">
      <alignment horizontal="left"/>
    </xf>
    <xf numFmtId="289" fontId="21" fillId="0" borderId="0" applyFill="0" applyBorder="0" applyAlignment="0"/>
    <xf numFmtId="0" fontId="147" fillId="0" borderId="0"/>
    <xf numFmtId="0" fontId="32" fillId="18" borderId="55" applyFont="0">
      <alignment wrapText="1"/>
    </xf>
    <xf numFmtId="289" fontId="21" fillId="0" borderId="0" applyFill="0" applyBorder="0">
      <protection locked="0"/>
    </xf>
    <xf numFmtId="290" fontId="21" fillId="0" borderId="0" applyFill="0" applyBorder="0">
      <protection locked="0"/>
    </xf>
    <xf numFmtId="290" fontId="21" fillId="0" borderId="0" applyFill="0" applyBorder="0"/>
    <xf numFmtId="231" fontId="53" fillId="0" borderId="0" applyFill="0" applyBorder="0">
      <alignment horizontal="right"/>
    </xf>
    <xf numFmtId="38" fontId="148" fillId="10" borderId="56"/>
    <xf numFmtId="15" fontId="32" fillId="0" borderId="0" applyFill="0" applyBorder="0">
      <protection locked="0"/>
    </xf>
    <xf numFmtId="173" fontId="4" fillId="26" borderId="0">
      <alignment horizontal="center"/>
    </xf>
    <xf numFmtId="1" fontId="3" fillId="0" borderId="0" applyFill="0" applyBorder="0">
      <alignment horizontal="right"/>
    </xf>
    <xf numFmtId="2" fontId="3" fillId="0" borderId="0" applyFill="0" applyBorder="0">
      <alignment horizontal="right"/>
    </xf>
    <xf numFmtId="2" fontId="32" fillId="0" borderId="0" applyFill="0" applyBorder="0">
      <protection locked="0"/>
    </xf>
    <xf numFmtId="273" fontId="3" fillId="0" borderId="0" applyFill="0" applyBorder="0">
      <alignment horizontal="right"/>
    </xf>
    <xf numFmtId="273" fontId="32" fillId="0" borderId="0" applyFill="0" applyBorder="0">
      <protection locked="0"/>
    </xf>
    <xf numFmtId="0" fontId="149" fillId="0" borderId="13">
      <alignment horizontal="left"/>
    </xf>
    <xf numFmtId="49" fontId="150" fillId="0" borderId="0"/>
    <xf numFmtId="293" fontId="151" fillId="5" borderId="18">
      <alignment horizontal="right"/>
      <protection locked="0"/>
    </xf>
    <xf numFmtId="0" fontId="3" fillId="27" borderId="12" applyNumberFormat="0"/>
    <xf numFmtId="0" fontId="152" fillId="28" borderId="57" applyNumberFormat="0" applyAlignment="0">
      <alignment horizontal="center"/>
    </xf>
    <xf numFmtId="0" fontId="27" fillId="0" borderId="0" applyNumberFormat="0" applyFill="0" applyBorder="0" applyAlignment="0" applyProtection="0"/>
    <xf numFmtId="0" fontId="3" fillId="17" borderId="0" applyNumberFormat="0" applyFont="0" applyAlignment="0"/>
    <xf numFmtId="294" fontId="53" fillId="0" borderId="0" applyFill="0" applyBorder="0">
      <alignment horizontal="right"/>
    </xf>
    <xf numFmtId="295" fontId="53" fillId="0" borderId="0" applyFill="0" applyBorder="0">
      <alignment horizontal="right"/>
    </xf>
    <xf numFmtId="296" fontId="53" fillId="0" borderId="0" applyFill="0" applyBorder="0">
      <alignment horizontal="right"/>
    </xf>
    <xf numFmtId="297" fontId="150" fillId="29" borderId="58"/>
    <xf numFmtId="0" fontId="153" fillId="0" borderId="0"/>
    <xf numFmtId="0" fontId="154" fillId="0" borderId="0"/>
    <xf numFmtId="0" fontId="3" fillId="20" borderId="49" applyNumberFormat="0" applyFont="0" applyAlignment="0"/>
    <xf numFmtId="15" fontId="155" fillId="30" borderId="0">
      <alignment vertical="center"/>
    </xf>
    <xf numFmtId="298" fontId="156" fillId="0" borderId="0"/>
    <xf numFmtId="298" fontId="157" fillId="0" borderId="0"/>
    <xf numFmtId="0" fontId="157" fillId="0" borderId="0">
      <alignment horizontal="right"/>
    </xf>
    <xf numFmtId="0" fontId="158" fillId="0" borderId="0"/>
    <xf numFmtId="0" fontId="17" fillId="0" borderId="0" applyNumberFormat="0" applyFill="0" applyBorder="0" applyAlignment="0"/>
    <xf numFmtId="0" fontId="158" fillId="0" borderId="0" applyNumberFormat="0" applyFill="0" applyBorder="0" applyAlignment="0"/>
    <xf numFmtId="299" fontId="5" fillId="0" borderId="0" applyAlignment="0">
      <alignment horizontal="right"/>
      <protection hidden="1"/>
    </xf>
    <xf numFmtId="0" fontId="5" fillId="17" borderId="0"/>
    <xf numFmtId="0" fontId="89" fillId="0" borderId="0" applyNumberFormat="0" applyFill="0" applyBorder="0" applyAlignment="0" applyProtection="0">
      <alignment vertical="top"/>
      <protection locked="0"/>
    </xf>
    <xf numFmtId="0" fontId="159" fillId="0" borderId="0" applyFill="0" applyBorder="0">
      <alignment horizontal="center" vertical="center"/>
      <protection locked="0"/>
    </xf>
    <xf numFmtId="0" fontId="160" fillId="0" borderId="0" applyFill="0" applyBorder="0">
      <alignment vertical="center"/>
    </xf>
    <xf numFmtId="300" fontId="161" fillId="18" borderId="18">
      <alignment horizontal="right"/>
      <protection locked="0"/>
    </xf>
    <xf numFmtId="301" fontId="161" fillId="18" borderId="18">
      <alignment horizontal="right" vertical="center"/>
      <protection locked="0"/>
    </xf>
    <xf numFmtId="302" fontId="161" fillId="18" borderId="18">
      <protection locked="0"/>
    </xf>
    <xf numFmtId="303" fontId="161" fillId="18" borderId="18">
      <protection locked="0"/>
    </xf>
    <xf numFmtId="304" fontId="32" fillId="18" borderId="58">
      <alignment horizontal="right"/>
      <protection locked="0"/>
    </xf>
    <xf numFmtId="305" fontId="161" fillId="18" borderId="18">
      <alignment horizontal="right"/>
      <protection locked="0"/>
    </xf>
    <xf numFmtId="306" fontId="161" fillId="18" borderId="18">
      <alignment horizontal="right"/>
      <protection locked="0"/>
    </xf>
    <xf numFmtId="307" fontId="161" fillId="18" borderId="18">
      <alignment horizontal="right"/>
      <protection locked="0"/>
    </xf>
    <xf numFmtId="308" fontId="161" fillId="18" borderId="18">
      <alignment horizontal="right"/>
      <protection locked="0"/>
    </xf>
    <xf numFmtId="0" fontId="161" fillId="18" borderId="18">
      <alignment horizontal="left" vertical="top" wrapText="1"/>
      <protection locked="0"/>
    </xf>
    <xf numFmtId="15" fontId="161" fillId="18" borderId="18">
      <alignment horizontal="right" vertical="center"/>
      <protection locked="0"/>
    </xf>
    <xf numFmtId="0" fontId="161" fillId="18" borderId="18">
      <alignment horizontal="center" vertical="center" wrapText="1"/>
      <protection locked="0"/>
    </xf>
    <xf numFmtId="0" fontId="120" fillId="0" borderId="0" applyNumberFormat="0" applyFill="0" applyBorder="0">
      <alignment horizontal="left"/>
    </xf>
    <xf numFmtId="0" fontId="162" fillId="5" borderId="0"/>
    <xf numFmtId="0" fontId="32" fillId="18" borderId="55">
      <protection locked="0"/>
    </xf>
    <xf numFmtId="0" fontId="3" fillId="0" borderId="12" applyNumberFormat="0"/>
    <xf numFmtId="1" fontId="18" fillId="0" borderId="0"/>
    <xf numFmtId="15" fontId="53" fillId="0" borderId="0" applyFill="0" applyBorder="0">
      <alignment horizontal="right"/>
    </xf>
    <xf numFmtId="0" fontId="3" fillId="13" borderId="51">
      <alignment horizontal="center" vertical="center"/>
      <protection locked="0"/>
    </xf>
    <xf numFmtId="309" fontId="3" fillId="0" borderId="0">
      <alignment horizontal="left" vertical="center"/>
      <protection locked="0"/>
    </xf>
    <xf numFmtId="310" fontId="3" fillId="13" borderId="51">
      <alignment horizontal="center" vertical="center"/>
      <protection locked="0"/>
    </xf>
    <xf numFmtId="10" fontId="3" fillId="13" borderId="51">
      <alignment horizontal="center" vertical="center"/>
      <protection locked="0"/>
    </xf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2" fontId="3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3" fontId="29" fillId="0" borderId="0" applyFont="0" applyFill="0" applyBorder="0" applyAlignment="0" applyProtection="0"/>
    <xf numFmtId="312" fontId="3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2" fontId="3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312" fontId="3" fillId="0" borderId="0" applyFont="0" applyFill="0" applyBorder="0" applyAlignment="0" applyProtection="0"/>
    <xf numFmtId="311" fontId="29" fillId="0" borderId="0" applyFont="0" applyFill="0" applyBorder="0" applyAlignment="0" applyProtection="0"/>
    <xf numFmtId="311" fontId="29" fillId="0" borderId="0" applyFont="0" applyFill="0" applyBorder="0" applyAlignment="0" applyProtection="0"/>
    <xf numFmtId="0" fontId="95" fillId="0" borderId="0" applyNumberFormat="0" applyFill="0" applyBorder="0" applyAlignment="0" applyProtection="0">
      <alignment horizontal="right"/>
    </xf>
    <xf numFmtId="314" fontId="53" fillId="0" borderId="0" applyFill="0" applyBorder="0">
      <alignment horizontal="right"/>
    </xf>
    <xf numFmtId="17" fontId="137" fillId="0" borderId="0" applyFont="0" applyFill="0" applyBorder="0" applyAlignment="0" applyProtection="0"/>
    <xf numFmtId="0" fontId="20" fillId="0" borderId="0" applyFill="0" applyBorder="0" applyAlignment="0" applyProtection="0"/>
    <xf numFmtId="0" fontId="7" fillId="0" borderId="0"/>
    <xf numFmtId="0" fontId="32" fillId="0" borderId="0" applyFill="0" applyBorder="0">
      <protection locked="0"/>
    </xf>
    <xf numFmtId="1" fontId="27" fillId="0" borderId="0" applyBorder="0"/>
    <xf numFmtId="171" fontId="27" fillId="0" borderId="4" applyBorder="0"/>
    <xf numFmtId="315" fontId="47" fillId="0" borderId="0"/>
    <xf numFmtId="315" fontId="47" fillId="0" borderId="0" applyFill="0" applyBorder="0" applyAlignment="0"/>
    <xf numFmtId="315" fontId="47" fillId="0" borderId="0" applyFont="0" applyFill="0" applyBorder="0" applyAlignment="0"/>
    <xf numFmtId="0" fontId="47" fillId="0" borderId="12">
      <alignment horizontal="left"/>
    </xf>
    <xf numFmtId="293" fontId="18" fillId="0" borderId="0">
      <alignment horizontal="right"/>
    </xf>
    <xf numFmtId="316" fontId="18" fillId="0" borderId="0">
      <alignment horizontal="right" vertical="center"/>
    </xf>
    <xf numFmtId="317" fontId="18" fillId="0" borderId="0">
      <alignment horizontal="right"/>
    </xf>
    <xf numFmtId="318" fontId="3" fillId="0" borderId="0">
      <alignment horizontal="right"/>
    </xf>
    <xf numFmtId="319" fontId="18" fillId="17" borderId="0">
      <alignment horizontal="right"/>
    </xf>
    <xf numFmtId="304" fontId="140" fillId="0" borderId="58">
      <alignment horizontal="right"/>
    </xf>
    <xf numFmtId="305" fontId="18" fillId="0" borderId="0">
      <alignment horizontal="right"/>
    </xf>
    <xf numFmtId="306" fontId="18" fillId="0" borderId="0">
      <alignment horizontal="right"/>
    </xf>
    <xf numFmtId="307" fontId="18" fillId="0" borderId="0">
      <alignment horizontal="right"/>
    </xf>
    <xf numFmtId="308" fontId="18" fillId="0" borderId="0">
      <alignment horizontal="right"/>
    </xf>
    <xf numFmtId="0" fontId="161" fillId="0" borderId="0">
      <alignment horizontal="center" vertical="center"/>
    </xf>
    <xf numFmtId="293" fontId="150" fillId="10" borderId="58">
      <alignment horizontal="left" vertical="center"/>
    </xf>
    <xf numFmtId="0" fontId="18" fillId="0" borderId="12">
      <alignment horizontal="left" vertical="top" wrapText="1"/>
      <protection locked="0"/>
    </xf>
    <xf numFmtId="15" fontId="18" fillId="0" borderId="0">
      <alignment horizontal="right" vertical="center"/>
    </xf>
    <xf numFmtId="15" fontId="18" fillId="0" borderId="0">
      <alignment horizontal="right" vertical="center"/>
    </xf>
    <xf numFmtId="320" fontId="3" fillId="0" borderId="58">
      <alignment horizontal="center" vertical="center"/>
    </xf>
    <xf numFmtId="16" fontId="18" fillId="0" borderId="0">
      <alignment horizontal="right" vertical="center"/>
    </xf>
    <xf numFmtId="1" fontId="18" fillId="10" borderId="12">
      <alignment horizontal="center" vertical="center"/>
    </xf>
    <xf numFmtId="321" fontId="18" fillId="0" borderId="0">
      <alignment horizontal="right"/>
    </xf>
    <xf numFmtId="0" fontId="18" fillId="0" borderId="0">
      <alignment horizontal="left" vertical="center" indent="1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18" fillId="0" borderId="0">
      <alignment horizontal="left" vertical="center" indent="1"/>
    </xf>
    <xf numFmtId="0" fontId="18" fillId="0" borderId="0">
      <alignment horizontal="left" vertical="center" indent="1"/>
    </xf>
    <xf numFmtId="0" fontId="18" fillId="0" borderId="0">
      <alignment horizontal="left" vertical="center"/>
    </xf>
    <xf numFmtId="0" fontId="18" fillId="0" borderId="0">
      <alignment horizontal="left" vertical="center" indent="1"/>
    </xf>
    <xf numFmtId="0" fontId="18" fillId="0" borderId="0">
      <alignment horizontal="left" vertical="center" indent="1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18" fillId="0" borderId="0">
      <alignment horizontal="left" vertical="center" indent="1"/>
    </xf>
    <xf numFmtId="0" fontId="18" fillId="0" borderId="0">
      <alignment horizontal="left" vertical="center" indent="1"/>
    </xf>
    <xf numFmtId="0" fontId="18" fillId="0" borderId="0">
      <alignment horizontal="left" vertical="center"/>
    </xf>
    <xf numFmtId="0" fontId="18" fillId="0" borderId="0">
      <alignment horizontal="left" vertical="center" indent="1"/>
    </xf>
    <xf numFmtId="0" fontId="18" fillId="0" borderId="0">
      <alignment horizontal="left" vertical="center" indent="1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18" fillId="0" borderId="0">
      <alignment horizontal="left" vertical="center" indent="1"/>
    </xf>
    <xf numFmtId="0" fontId="18" fillId="0" borderId="0">
      <alignment horizontal="left" vertical="center" indent="1"/>
    </xf>
    <xf numFmtId="0" fontId="18" fillId="0" borderId="0">
      <alignment horizontal="left" vertical="center"/>
    </xf>
    <xf numFmtId="0" fontId="18" fillId="0" borderId="0">
      <alignment horizontal="left" vertical="center" indent="1"/>
    </xf>
    <xf numFmtId="0" fontId="163" fillId="31" borderId="59" applyNumberFormat="0"/>
    <xf numFmtId="0" fontId="3" fillId="32" borderId="0" applyNumberFormat="0" applyFont="0" applyBorder="0" applyAlignment="0" applyProtection="0">
      <protection hidden="1"/>
    </xf>
    <xf numFmtId="231" fontId="137" fillId="33" borderId="0" applyNumberFormat="0" applyFont="0" applyBorder="0" applyAlignment="0" applyProtection="0"/>
    <xf numFmtId="0" fontId="164" fillId="0" borderId="0" applyNumberFormat="0">
      <alignment horizontal="center" vertical="center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248" fontId="21" fillId="0" borderId="0" applyFill="0" applyBorder="0">
      <protection locked="0"/>
    </xf>
    <xf numFmtId="248" fontId="21" fillId="0" borderId="0" applyFill="0" applyBorder="0"/>
    <xf numFmtId="0" fontId="18" fillId="0" borderId="0"/>
    <xf numFmtId="0" fontId="162" fillId="0" borderId="13"/>
    <xf numFmtId="0" fontId="18" fillId="0" borderId="0"/>
    <xf numFmtId="0" fontId="165" fillId="0" borderId="60">
      <alignment horizontal="center"/>
    </xf>
    <xf numFmtId="0" fontId="166" fillId="0" borderId="0">
      <alignment horizontal="left"/>
    </xf>
    <xf numFmtId="0" fontId="155" fillId="31" borderId="61">
      <alignment horizontal="left" vertical="center" indent="1"/>
    </xf>
    <xf numFmtId="322" fontId="167" fillId="13" borderId="60">
      <alignment horizontal="right" vertical="center"/>
      <protection locked="0"/>
    </xf>
    <xf numFmtId="323" fontId="167" fillId="13" borderId="60">
      <alignment horizontal="right" vertical="center"/>
      <protection locked="0"/>
    </xf>
    <xf numFmtId="0" fontId="168" fillId="0" borderId="0">
      <alignment horizontal="left" vertical="center" wrapText="1"/>
    </xf>
    <xf numFmtId="0" fontId="169" fillId="31" borderId="0">
      <alignment vertical="center"/>
    </xf>
    <xf numFmtId="0" fontId="170" fillId="31" borderId="0">
      <alignment horizontal="left" vertical="center"/>
    </xf>
    <xf numFmtId="15" fontId="155" fillId="31" borderId="0">
      <alignment horizontal="center" vertical="center"/>
    </xf>
    <xf numFmtId="0" fontId="171" fillId="5" borderId="62" applyNumberFormat="0">
      <alignment horizontal="center"/>
    </xf>
    <xf numFmtId="0" fontId="172" fillId="14" borderId="0" applyNumberFormat="0" applyAlignment="0" applyProtection="0">
      <alignment vertical="top"/>
    </xf>
    <xf numFmtId="0" fontId="173" fillId="0" borderId="0" applyNumberFormat="0" applyProtection="0">
      <alignment horizontal="right" vertical="top"/>
    </xf>
    <xf numFmtId="0" fontId="174" fillId="0" borderId="2" applyNumberFormat="0" applyAlignment="0" applyProtection="0">
      <alignment vertical="top"/>
    </xf>
    <xf numFmtId="324" fontId="18" fillId="0" borderId="0" applyFill="0" applyBorder="0">
      <alignment horizontal="right" vertical="center"/>
    </xf>
    <xf numFmtId="325" fontId="18" fillId="0" borderId="0" applyFill="0" applyBorder="0">
      <alignment horizontal="right" vertical="center"/>
    </xf>
    <xf numFmtId="326" fontId="18" fillId="0" borderId="0" applyFill="0" applyBorder="0">
      <alignment horizontal="right" vertical="center"/>
    </xf>
    <xf numFmtId="327" fontId="47" fillId="0" borderId="0"/>
    <xf numFmtId="327" fontId="175" fillId="34" borderId="12"/>
    <xf numFmtId="327" fontId="47" fillId="0" borderId="0"/>
    <xf numFmtId="3" fontId="47" fillId="0" borderId="0"/>
    <xf numFmtId="3" fontId="175" fillId="10" borderId="12"/>
    <xf numFmtId="3" fontId="47" fillId="0" borderId="0"/>
    <xf numFmtId="328" fontId="47" fillId="0" borderId="0"/>
    <xf numFmtId="328" fontId="175" fillId="10" borderId="12"/>
    <xf numFmtId="328" fontId="47" fillId="0" borderId="0"/>
    <xf numFmtId="10" fontId="47" fillId="0" borderId="0"/>
    <xf numFmtId="329" fontId="53" fillId="0" borderId="0" applyFont="0" applyFill="0" applyBorder="0" applyAlignment="0" applyProtection="0">
      <alignment horizontal="right"/>
    </xf>
    <xf numFmtId="0" fontId="176" fillId="0" borderId="0" applyFill="0" applyBorder="0">
      <alignment horizontal="left" vertical="center"/>
    </xf>
    <xf numFmtId="0" fontId="86" fillId="0" borderId="0" applyFill="0" applyBorder="0">
      <alignment horizontal="left" vertical="center"/>
    </xf>
    <xf numFmtId="0" fontId="177" fillId="35" borderId="0"/>
    <xf numFmtId="0" fontId="111" fillId="35" borderId="0"/>
    <xf numFmtId="0" fontId="178" fillId="35" borderId="0"/>
    <xf numFmtId="17" fontId="53" fillId="0" borderId="0" applyFill="0" applyBorder="0">
      <alignment horizontal="right"/>
    </xf>
    <xf numFmtId="330" fontId="18" fillId="0" borderId="0" applyAlignment="0" applyProtection="0"/>
    <xf numFmtId="331" fontId="3" fillId="0" borderId="0" applyFill="0" applyBorder="0" applyAlignment="0"/>
    <xf numFmtId="0" fontId="17" fillId="0" borderId="0"/>
    <xf numFmtId="0" fontId="86" fillId="0" borderId="0"/>
    <xf numFmtId="15" fontId="3" fillId="0" borderId="0"/>
    <xf numFmtId="10" fontId="3" fillId="0" borderId="0"/>
    <xf numFmtId="250" fontId="8" fillId="13" borderId="63"/>
    <xf numFmtId="332" fontId="3" fillId="0" borderId="2" applyFont="0" applyFill="0" applyAlignment="0" applyProtection="0"/>
    <xf numFmtId="0" fontId="120" fillId="20" borderId="64" applyBorder="0">
      <alignment horizontal="right"/>
    </xf>
    <xf numFmtId="333" fontId="3" fillId="0" borderId="0" applyFill="0" applyBorder="0"/>
    <xf numFmtId="37" fontId="3" fillId="0" borderId="0" applyNumberFormat="0" applyFill="0" applyBorder="0" applyAlignment="0" applyProtection="0"/>
    <xf numFmtId="0" fontId="120" fillId="0" borderId="0" applyNumberFormat="0"/>
    <xf numFmtId="0" fontId="179" fillId="0" borderId="0">
      <alignment horizontal="left"/>
    </xf>
    <xf numFmtId="37" fontId="137" fillId="0" borderId="0" applyNumberFormat="0" applyFont="0" applyBorder="0" applyAlignment="0" applyProtection="0"/>
    <xf numFmtId="37" fontId="137" fillId="0" borderId="0" applyNumberFormat="0" applyFont="0" applyFill="0" applyBorder="0" applyProtection="0"/>
    <xf numFmtId="37" fontId="180" fillId="0" borderId="0" applyNumberFormat="0" applyFill="0" applyBorder="0" applyAlignment="0" applyProtection="0"/>
    <xf numFmtId="0" fontId="25" fillId="36" borderId="65">
      <alignment horizontal="center"/>
    </xf>
    <xf numFmtId="0" fontId="181" fillId="0" borderId="0" applyNumberFormat="0" applyFill="0" applyBorder="0" applyAlignment="0"/>
    <xf numFmtId="37" fontId="137" fillId="0" borderId="0" applyNumberFormat="0" applyFont="0" applyFill="0" applyBorder="0" applyProtection="0">
      <alignment horizontal="right" vertical="top" wrapText="1"/>
    </xf>
    <xf numFmtId="281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3" fontId="3" fillId="0" borderId="0" applyFont="0" applyFill="0" applyBorder="0" applyAlignment="0" applyProtection="0"/>
    <xf numFmtId="28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4" fillId="2" borderId="1" xfId="2" applyFont="1" applyFill="1" applyBorder="1" applyAlignment="1">
      <alignment horizontal="left"/>
    </xf>
    <xf numFmtId="166" fontId="4" fillId="2" borderId="2" xfId="2" applyNumberFormat="1" applyFont="1" applyFill="1" applyBorder="1" applyAlignment="1">
      <alignment horizontal="left"/>
    </xf>
    <xf numFmtId="166" fontId="4" fillId="2" borderId="3" xfId="2" applyNumberFormat="1" applyFont="1" applyFill="1" applyBorder="1" applyAlignment="1">
      <alignment horizontal="left"/>
    </xf>
    <xf numFmtId="166" fontId="4" fillId="2" borderId="0" xfId="0" applyNumberFormat="1" applyFont="1" applyFill="1" applyBorder="1"/>
    <xf numFmtId="166" fontId="4" fillId="2" borderId="5" xfId="0" applyNumberFormat="1" applyFont="1" applyFill="1" applyBorder="1"/>
    <xf numFmtId="0" fontId="5" fillId="2" borderId="6" xfId="0" applyFont="1" applyFill="1" applyBorder="1"/>
    <xf numFmtId="166" fontId="4" fillId="2" borderId="7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2" fillId="0" borderId="9" xfId="0" applyFont="1" applyBorder="1"/>
    <xf numFmtId="164" fontId="4" fillId="3" borderId="0" xfId="1" applyNumberFormat="1" applyFont="1" applyFill="1" applyBorder="1" applyAlignment="1">
      <alignment horizontal="left" vertical="center"/>
    </xf>
    <xf numFmtId="0" fontId="3" fillId="0" borderId="0" xfId="3" applyBorder="1" applyAlignment="1">
      <alignment horizontal="left" vertical="center"/>
    </xf>
    <xf numFmtId="169" fontId="8" fillId="0" borderId="0" xfId="4" applyNumberFormat="1" applyFont="1" applyBorder="1" applyAlignment="1">
      <alignment horizontal="left" vertical="center"/>
    </xf>
    <xf numFmtId="169" fontId="3" fillId="0" borderId="0" xfId="4" applyNumberFormat="1" applyFont="1" applyBorder="1" applyAlignment="1">
      <alignment horizontal="left" vertical="center"/>
    </xf>
    <xf numFmtId="169" fontId="3" fillId="0" borderId="7" xfId="4" applyNumberFormat="1" applyBorder="1" applyAlignment="1">
      <alignment horizontal="left" vertical="center"/>
    </xf>
    <xf numFmtId="169" fontId="3" fillId="0" borderId="0" xfId="4" applyNumberFormat="1" applyBorder="1" applyAlignment="1">
      <alignment horizontal="left" vertical="center"/>
    </xf>
    <xf numFmtId="169" fontId="3" fillId="0" borderId="0" xfId="4" quotePrefix="1" applyNumberFormat="1" applyBorder="1" applyAlignment="1">
      <alignment horizontal="left" vertical="center"/>
    </xf>
    <xf numFmtId="169" fontId="8" fillId="0" borderId="0" xfId="4" quotePrefix="1" applyNumberFormat="1" applyFont="1" applyBorder="1" applyAlignment="1">
      <alignment horizontal="left" vertical="center"/>
    </xf>
    <xf numFmtId="169" fontId="3" fillId="0" borderId="0" xfId="4" quotePrefix="1" applyNumberFormat="1" applyFont="1" applyBorder="1" applyAlignment="1">
      <alignment horizontal="left" vertical="center" indent="1"/>
    </xf>
    <xf numFmtId="169" fontId="3" fillId="0" borderId="0" xfId="4" applyNumberFormat="1" applyBorder="1" applyAlignment="1">
      <alignment horizontal="left" vertical="center" indent="1"/>
    </xf>
    <xf numFmtId="169" fontId="3" fillId="0" borderId="0" xfId="4" applyNumberFormat="1" applyFont="1" applyBorder="1" applyAlignment="1">
      <alignment horizontal="left" vertical="center" indent="1"/>
    </xf>
    <xf numFmtId="169" fontId="3" fillId="0" borderId="0" xfId="4" quotePrefix="1" applyNumberFormat="1" applyBorder="1" applyAlignment="1">
      <alignment horizontal="left" vertical="center" indent="1"/>
    </xf>
    <xf numFmtId="169" fontId="3" fillId="0" borderId="7" xfId="4" applyNumberFormat="1" applyBorder="1" applyAlignment="1">
      <alignment horizontal="left" vertical="center" indent="1"/>
    </xf>
    <xf numFmtId="169" fontId="3" fillId="0" borderId="0" xfId="4" applyNumberFormat="1" applyFont="1" applyFill="1" applyBorder="1" applyAlignment="1">
      <alignment horizontal="left" vertical="center"/>
    </xf>
    <xf numFmtId="169" fontId="3" fillId="0" borderId="7" xfId="4" applyNumberFormat="1" applyFont="1" applyFill="1" applyBorder="1" applyAlignment="1">
      <alignment horizontal="left" vertical="center"/>
    </xf>
    <xf numFmtId="169" fontId="10" fillId="0" borderId="0" xfId="4" applyNumberFormat="1" applyFont="1" applyBorder="1" applyAlignment="1">
      <alignment horizontal="left" vertical="center"/>
    </xf>
    <xf numFmtId="169" fontId="8" fillId="0" borderId="9" xfId="4" applyNumberFormat="1" applyFont="1" applyBorder="1" applyAlignment="1">
      <alignment horizontal="left" vertical="center"/>
    </xf>
    <xf numFmtId="0" fontId="11" fillId="2" borderId="0" xfId="3" applyFont="1" applyFill="1" applyBorder="1"/>
    <xf numFmtId="0" fontId="12" fillId="0" borderId="0" xfId="3" applyFont="1" applyFill="1" applyBorder="1"/>
    <xf numFmtId="0" fontId="13" fillId="0" borderId="0" xfId="3" quotePrefix="1" applyFont="1" applyFill="1" applyBorder="1" applyAlignment="1">
      <alignment horizontal="left"/>
    </xf>
    <xf numFmtId="0" fontId="12" fillId="0" borderId="0" xfId="3" applyFont="1" applyFill="1" applyBorder="1" applyAlignment="1">
      <alignment horizontal="left" indent="1"/>
    </xf>
    <xf numFmtId="0" fontId="12" fillId="0" borderId="0" xfId="3" quotePrefix="1" applyFont="1" applyFill="1" applyBorder="1" applyAlignment="1">
      <alignment horizontal="left" indent="1"/>
    </xf>
    <xf numFmtId="0" fontId="13" fillId="0" borderId="0" xfId="3" applyFont="1" applyFill="1" applyBorder="1"/>
    <xf numFmtId="0" fontId="12" fillId="0" borderId="0" xfId="2" applyFont="1" applyFill="1" applyBorder="1" applyAlignment="1">
      <alignment horizontal="left" indent="1"/>
    </xf>
    <xf numFmtId="0" fontId="12" fillId="0" borderId="0" xfId="2" quotePrefix="1" applyFont="1" applyFill="1" applyBorder="1" applyAlignment="1">
      <alignment horizontal="left" indent="1"/>
    </xf>
    <xf numFmtId="0" fontId="12" fillId="0" borderId="0" xfId="5" quotePrefix="1" applyFont="1" applyFill="1" applyBorder="1" applyAlignment="1">
      <alignment horizontal="left" indent="1"/>
    </xf>
    <xf numFmtId="0" fontId="13" fillId="0" borderId="0" xfId="3" applyFont="1" applyFill="1" applyBorder="1" applyAlignment="1">
      <alignment horizontal="left"/>
    </xf>
    <xf numFmtId="0" fontId="12" fillId="0" borderId="0" xfId="6" applyFont="1" applyFill="1" applyBorder="1" applyAlignment="1">
      <alignment horizontal="left" indent="1"/>
    </xf>
    <xf numFmtId="168" fontId="13" fillId="0" borderId="0" xfId="1" applyNumberFormat="1" applyFont="1" applyFill="1" applyBorder="1" applyAlignment="1">
      <alignment horizontal="left"/>
    </xf>
    <xf numFmtId="164" fontId="0" fillId="0" borderId="0" xfId="1" applyNumberFormat="1" applyFont="1"/>
    <xf numFmtId="0" fontId="9" fillId="4" borderId="10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4" fontId="3" fillId="0" borderId="0" xfId="2" applyNumberFormat="1" applyFont="1" applyAlignment="1">
      <alignment horizontal="center"/>
    </xf>
    <xf numFmtId="0" fontId="3" fillId="0" borderId="0" xfId="2" applyFont="1" applyFill="1" applyAlignment="1">
      <alignment horizontal="right"/>
    </xf>
    <xf numFmtId="0" fontId="7" fillId="0" borderId="0" xfId="2" applyFont="1" applyFill="1" applyAlignment="1">
      <alignment horizontal="right"/>
    </xf>
    <xf numFmtId="0" fontId="15" fillId="0" borderId="0" xfId="2" applyFont="1" applyFill="1" applyAlignment="1">
      <alignment horizontal="right" vertical="center"/>
    </xf>
    <xf numFmtId="0" fontId="8" fillId="0" borderId="0" xfId="2" applyFont="1"/>
    <xf numFmtId="0" fontId="8" fillId="0" borderId="0" xfId="2" applyFont="1" applyFill="1" applyAlignment="1">
      <alignment horizontal="center" vertical="center" wrapText="1"/>
    </xf>
    <xf numFmtId="0" fontId="7" fillId="25" borderId="4" xfId="2" applyFont="1" applyFill="1" applyBorder="1"/>
    <xf numFmtId="0" fontId="7" fillId="25" borderId="0" xfId="2" applyFont="1" applyFill="1" applyBorder="1" applyAlignment="1">
      <alignment horizontal="center"/>
    </xf>
    <xf numFmtId="9" fontId="7" fillId="25" borderId="0" xfId="10" applyFont="1" applyFill="1" applyBorder="1" applyAlignment="1">
      <alignment horizontal="center"/>
    </xf>
    <xf numFmtId="3" fontId="7" fillId="25" borderId="0" xfId="9" applyNumberFormat="1" applyFont="1" applyFill="1" applyBorder="1" applyAlignment="1">
      <alignment horizontal="center"/>
    </xf>
    <xf numFmtId="173" fontId="7" fillId="25" borderId="0" xfId="7" applyNumberFormat="1" applyFont="1" applyFill="1" applyBorder="1" applyAlignment="1" applyProtection="1">
      <alignment horizontal="center" vertical="top"/>
      <protection locked="0"/>
    </xf>
    <xf numFmtId="174" fontId="7" fillId="25" borderId="2" xfId="2" applyNumberFormat="1" applyFont="1" applyFill="1" applyBorder="1" applyAlignment="1">
      <alignment horizontal="center" vertical="center"/>
    </xf>
    <xf numFmtId="175" fontId="7" fillId="25" borderId="0" xfId="2" applyNumberFormat="1" applyFont="1" applyFill="1" applyBorder="1" applyAlignment="1">
      <alignment horizontal="center"/>
    </xf>
    <xf numFmtId="10" fontId="7" fillId="25" borderId="0" xfId="10" applyNumberFormat="1" applyFont="1" applyFill="1" applyBorder="1" applyAlignment="1">
      <alignment horizontal="left"/>
    </xf>
    <xf numFmtId="10" fontId="7" fillId="25" borderId="0" xfId="10" applyNumberFormat="1" applyFont="1" applyFill="1" applyBorder="1" applyAlignment="1">
      <alignment horizontal="center"/>
    </xf>
    <xf numFmtId="10" fontId="7" fillId="25" borderId="0" xfId="2" applyNumberFormat="1" applyFont="1" applyFill="1" applyBorder="1" applyAlignment="1">
      <alignment horizontal="center"/>
    </xf>
    <xf numFmtId="174" fontId="7" fillId="25" borderId="0" xfId="2" applyNumberFormat="1" applyFont="1" applyFill="1" applyBorder="1" applyAlignment="1">
      <alignment horizontal="center" vertical="center"/>
    </xf>
    <xf numFmtId="0" fontId="7" fillId="25" borderId="0" xfId="8" applyFont="1" applyFill="1" applyBorder="1" applyAlignment="1">
      <alignment horizontal="center"/>
    </xf>
    <xf numFmtId="176" fontId="7" fillId="25" borderId="0" xfId="10" applyNumberFormat="1" applyFont="1" applyFill="1" applyBorder="1" applyAlignment="1">
      <alignment horizontal="left" wrapText="1"/>
    </xf>
    <xf numFmtId="15" fontId="7" fillId="25" borderId="0" xfId="10" applyNumberFormat="1" applyFont="1" applyFill="1" applyBorder="1" applyAlignment="1">
      <alignment horizontal="left"/>
    </xf>
    <xf numFmtId="174" fontId="7" fillId="25" borderId="7" xfId="2" applyNumberFormat="1" applyFont="1" applyFill="1" applyBorder="1" applyAlignment="1">
      <alignment horizontal="center" vertical="center"/>
    </xf>
    <xf numFmtId="177" fontId="7" fillId="25" borderId="0" xfId="10" applyNumberFormat="1" applyFont="1" applyFill="1" applyBorder="1" applyAlignment="1">
      <alignment horizontal="left"/>
    </xf>
    <xf numFmtId="0" fontId="7" fillId="25" borderId="1" xfId="2" applyFont="1" applyFill="1" applyBorder="1"/>
    <xf numFmtId="0" fontId="7" fillId="25" borderId="2" xfId="2" applyFont="1" applyFill="1" applyBorder="1" applyAlignment="1">
      <alignment horizontal="center"/>
    </xf>
    <xf numFmtId="9" fontId="7" fillId="25" borderId="2" xfId="10" applyFont="1" applyFill="1" applyBorder="1" applyAlignment="1">
      <alignment horizontal="center"/>
    </xf>
    <xf numFmtId="3" fontId="7" fillId="25" borderId="2" xfId="9" applyNumberFormat="1" applyFont="1" applyFill="1" applyBorder="1" applyAlignment="1">
      <alignment horizontal="center"/>
    </xf>
    <xf numFmtId="173" fontId="7" fillId="25" borderId="2" xfId="7" applyNumberFormat="1" applyFont="1" applyFill="1" applyBorder="1" applyAlignment="1" applyProtection="1">
      <alignment horizontal="center" vertical="top"/>
      <protection locked="0"/>
    </xf>
    <xf numFmtId="165" fontId="7" fillId="25" borderId="0" xfId="9" applyNumberFormat="1" applyFont="1" applyFill="1" applyBorder="1" applyAlignment="1">
      <alignment horizontal="center"/>
    </xf>
    <xf numFmtId="0" fontId="9" fillId="25" borderId="4" xfId="2" applyFont="1" applyFill="1" applyBorder="1"/>
    <xf numFmtId="0" fontId="7" fillId="25" borderId="4" xfId="2" applyFont="1" applyFill="1" applyBorder="1" applyAlignment="1">
      <alignment horizontal="left"/>
    </xf>
    <xf numFmtId="172" fontId="7" fillId="25" borderId="0" xfId="2" applyNumberFormat="1" applyFont="1" applyFill="1" applyBorder="1" applyAlignment="1">
      <alignment horizontal="center"/>
    </xf>
    <xf numFmtId="175" fontId="7" fillId="25" borderId="0" xfId="10" applyNumberFormat="1" applyFont="1" applyFill="1" applyBorder="1" applyAlignment="1">
      <alignment horizontal="center"/>
    </xf>
    <xf numFmtId="175" fontId="7" fillId="25" borderId="7" xfId="10" applyNumberFormat="1" applyFont="1" applyFill="1" applyBorder="1" applyAlignment="1">
      <alignment horizontal="center"/>
    </xf>
    <xf numFmtId="0" fontId="7" fillId="0" borderId="0" xfId="8" applyFont="1" applyFill="1" applyBorder="1" applyAlignment="1">
      <alignment horizontal="right"/>
    </xf>
    <xf numFmtId="0" fontId="15" fillId="25" borderId="10" xfId="2" applyFont="1" applyFill="1" applyBorder="1" applyAlignment="1">
      <alignment vertical="center"/>
    </xf>
    <xf numFmtId="0" fontId="15" fillId="25" borderId="11" xfId="2" applyFont="1" applyFill="1" applyBorder="1" applyAlignment="1">
      <alignment horizontal="center" vertical="center"/>
    </xf>
    <xf numFmtId="175" fontId="15" fillId="25" borderId="11" xfId="10" applyNumberFormat="1" applyFont="1" applyFill="1" applyBorder="1" applyAlignment="1">
      <alignment horizontal="center" vertical="center"/>
    </xf>
    <xf numFmtId="165" fontId="15" fillId="25" borderId="11" xfId="9" applyNumberFormat="1" applyFont="1" applyFill="1" applyBorder="1" applyAlignment="1">
      <alignment horizontal="center" vertical="center"/>
    </xf>
    <xf numFmtId="173" fontId="16" fillId="25" borderId="11" xfId="7" applyNumberFormat="1" applyFont="1" applyFill="1" applyBorder="1" applyAlignment="1" applyProtection="1">
      <alignment horizontal="center" vertical="top"/>
      <protection locked="0"/>
    </xf>
    <xf numFmtId="174" fontId="15" fillId="25" borderId="11" xfId="2" applyNumberFormat="1" applyFont="1" applyFill="1" applyBorder="1" applyAlignment="1">
      <alignment horizontal="center" vertical="center"/>
    </xf>
    <xf numFmtId="10" fontId="15" fillId="25" borderId="11" xfId="10" applyNumberFormat="1" applyFont="1" applyFill="1" applyBorder="1" applyAlignment="1">
      <alignment horizontal="center" vertical="center"/>
    </xf>
    <xf numFmtId="0" fontId="7" fillId="0" borderId="0" xfId="8" applyFont="1" applyFill="1" applyAlignment="1">
      <alignment horizontal="right"/>
    </xf>
    <xf numFmtId="0" fontId="7" fillId="0" borderId="0" xfId="2" applyFont="1" applyFill="1" applyBorder="1" applyAlignment="1">
      <alignment horizontal="right"/>
    </xf>
    <xf numFmtId="164" fontId="2" fillId="0" borderId="9" xfId="1" applyNumberFormat="1" applyFont="1" applyBorder="1"/>
    <xf numFmtId="0" fontId="2" fillId="0" borderId="0" xfId="0" applyFont="1"/>
    <xf numFmtId="9" fontId="0" fillId="0" borderId="0" xfId="965" applyFont="1"/>
    <xf numFmtId="175" fontId="0" fillId="0" borderId="0" xfId="965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9" fontId="0" fillId="0" borderId="0" xfId="965" applyFont="1" applyAlignment="1">
      <alignment horizontal="center"/>
    </xf>
    <xf numFmtId="9" fontId="0" fillId="0" borderId="0" xfId="965" applyNumberFormat="1" applyFont="1" applyAlignment="1">
      <alignment horizontal="center"/>
    </xf>
    <xf numFmtId="0" fontId="12" fillId="0" borderId="7" xfId="3" quotePrefix="1" applyFont="1" applyFill="1" applyBorder="1" applyAlignment="1">
      <alignment horizontal="left" indent="1"/>
    </xf>
    <xf numFmtId="0" fontId="12" fillId="0" borderId="7" xfId="2" applyFont="1" applyFill="1" applyBorder="1" applyAlignment="1">
      <alignment horizontal="left" indent="1"/>
    </xf>
    <xf numFmtId="0" fontId="12" fillId="0" borderId="7" xfId="6" applyFont="1" applyFill="1" applyBorder="1" applyAlignment="1">
      <alignment horizontal="left" indent="1"/>
    </xf>
    <xf numFmtId="0" fontId="12" fillId="0" borderId="7" xfId="6" quotePrefix="1" applyFont="1" applyFill="1" applyBorder="1" applyAlignment="1">
      <alignment horizontal="left" indent="1"/>
    </xf>
    <xf numFmtId="168" fontId="12" fillId="0" borderId="11" xfId="1" applyNumberFormat="1" applyFont="1" applyFill="1" applyBorder="1" applyAlignment="1">
      <alignment horizontal="right"/>
    </xf>
    <xf numFmtId="0" fontId="13" fillId="0" borderId="0" xfId="6" applyFont="1" applyFill="1" applyBorder="1" applyAlignment="1">
      <alignment horizontal="left" indent="1"/>
    </xf>
    <xf numFmtId="167" fontId="4" fillId="3" borderId="0" xfId="1" applyNumberFormat="1" applyFont="1" applyFill="1" applyBorder="1" applyAlignment="1"/>
    <xf numFmtId="164" fontId="4" fillId="3" borderId="0" xfId="1" applyNumberFormat="1" applyFont="1" applyFill="1" applyBorder="1" applyAlignment="1"/>
    <xf numFmtId="164" fontId="7" fillId="0" borderId="0" xfId="1" applyNumberFormat="1" applyFont="1" applyBorder="1" applyAlignment="1"/>
    <xf numFmtId="0" fontId="3" fillId="0" borderId="0" xfId="3" applyBorder="1" applyAlignment="1"/>
    <xf numFmtId="164" fontId="7" fillId="0" borderId="0" xfId="1" applyNumberFormat="1" applyFont="1" applyFill="1" applyBorder="1" applyAlignment="1"/>
    <xf numFmtId="164" fontId="8" fillId="0" borderId="0" xfId="4" applyNumberFormat="1" applyFont="1" applyFill="1" applyBorder="1" applyAlignment="1"/>
    <xf numFmtId="168" fontId="8" fillId="0" borderId="0" xfId="4" applyNumberFormat="1" applyFont="1" applyFill="1" applyBorder="1" applyAlignment="1"/>
    <xf numFmtId="164" fontId="3" fillId="0" borderId="0" xfId="4" applyNumberFormat="1" applyFill="1" applyBorder="1" applyAlignment="1"/>
    <xf numFmtId="169" fontId="8" fillId="0" borderId="0" xfId="4" applyNumberFormat="1" applyFont="1" applyFill="1" applyBorder="1" applyAlignment="1"/>
    <xf numFmtId="170" fontId="3" fillId="0" borderId="0" xfId="4" applyNumberFormat="1" applyFill="1" applyBorder="1" applyAlignment="1"/>
    <xf numFmtId="164" fontId="7" fillId="0" borderId="7" xfId="1" applyNumberFormat="1" applyFont="1" applyFill="1" applyBorder="1" applyAlignment="1"/>
    <xf numFmtId="168" fontId="3" fillId="0" borderId="7" xfId="4" applyNumberFormat="1" applyFill="1" applyBorder="1" applyAlignment="1"/>
    <xf numFmtId="170" fontId="8" fillId="0" borderId="0" xfId="4" applyNumberFormat="1" applyFont="1" applyFill="1" applyBorder="1" applyAlignment="1"/>
    <xf numFmtId="164" fontId="7" fillId="0" borderId="0" xfId="4" applyNumberFormat="1" applyFont="1" applyFill="1" applyBorder="1" applyAlignment="1"/>
    <xf numFmtId="168" fontId="3" fillId="0" borderId="0" xfId="4" applyNumberFormat="1" applyFill="1" applyBorder="1" applyAlignment="1"/>
    <xf numFmtId="164" fontId="9" fillId="0" borderId="0" xfId="1" applyNumberFormat="1" applyFont="1" applyFill="1" applyBorder="1" applyAlignment="1"/>
    <xf numFmtId="164" fontId="7" fillId="0" borderId="7" xfId="4" applyNumberFormat="1" applyFont="1" applyFill="1" applyBorder="1" applyAlignment="1"/>
    <xf numFmtId="164" fontId="3" fillId="0" borderId="7" xfId="4" applyNumberFormat="1" applyFill="1" applyBorder="1" applyAlignment="1"/>
    <xf numFmtId="170" fontId="3" fillId="0" borderId="7" xfId="4" applyNumberFormat="1" applyFill="1" applyBorder="1" applyAlignment="1"/>
    <xf numFmtId="168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9" fillId="0" borderId="7" xfId="1" applyNumberFormat="1" applyFont="1" applyFill="1" applyBorder="1" applyAlignment="1"/>
    <xf numFmtId="164" fontId="9" fillId="0" borderId="9" xfId="1" applyNumberFormat="1" applyFont="1" applyFill="1" applyBorder="1" applyAlignment="1"/>
    <xf numFmtId="164" fontId="14" fillId="0" borderId="9" xfId="1" applyNumberFormat="1" applyFont="1" applyFill="1" applyBorder="1" applyAlignment="1"/>
    <xf numFmtId="0" fontId="0" fillId="0" borderId="0" xfId="0" applyAlignment="1"/>
    <xf numFmtId="164" fontId="11" fillId="2" borderId="0" xfId="1" applyNumberFormat="1" applyFont="1" applyFill="1" applyBorder="1" applyAlignment="1"/>
    <xf numFmtId="0" fontId="12" fillId="0" borderId="0" xfId="3" applyFont="1" applyFill="1" applyBorder="1" applyAlignment="1"/>
    <xf numFmtId="0" fontId="13" fillId="0" borderId="0" xfId="3" quotePrefix="1" applyFont="1" applyFill="1" applyBorder="1" applyAlignment="1"/>
    <xf numFmtId="170" fontId="12" fillId="0" borderId="0" xfId="4" applyNumberFormat="1" applyFont="1" applyFill="1" applyBorder="1" applyAlignment="1"/>
    <xf numFmtId="170" fontId="12" fillId="0" borderId="7" xfId="4" applyNumberFormat="1" applyFont="1" applyFill="1" applyBorder="1" applyAlignment="1"/>
    <xf numFmtId="171" fontId="13" fillId="0" borderId="0" xfId="3" applyNumberFormat="1" applyFont="1" applyFill="1" applyBorder="1" applyAlignment="1"/>
    <xf numFmtId="170" fontId="13" fillId="0" borderId="0" xfId="4" applyNumberFormat="1" applyFont="1" applyFill="1" applyBorder="1" applyAlignment="1"/>
    <xf numFmtId="168" fontId="13" fillId="0" borderId="0" xfId="1" applyNumberFormat="1" applyFont="1" applyFill="1" applyBorder="1" applyAlignment="1"/>
    <xf numFmtId="164" fontId="13" fillId="0" borderId="11" xfId="3" applyNumberFormat="1" applyFont="1" applyFill="1" applyBorder="1" applyAlignment="1"/>
  </cellXfs>
  <cellStyles count="966">
    <cellStyle name=" 1" xfId="12"/>
    <cellStyle name="_'Simplified 2010 Budget Interest Expense Final v2 + Red" xfId="611"/>
    <cellStyle name="_'Simplified 2010 Budget Interest Expense Final v2 + Red (BF &amp; RD)" xfId="612"/>
    <cellStyle name="_%(SignOnly)" xfId="14"/>
    <cellStyle name="_%(SignSpaceOnly)" xfId="15"/>
    <cellStyle name="_10_04 MWHF MIM Corporate forecast" xfId="16"/>
    <cellStyle name="_10_05 MWHFund Financial Statements Hardcoded" xfId="17"/>
    <cellStyle name="_10_07 MWHF Financial Statements" xfId="18"/>
    <cellStyle name="_10_07 TBHT Financial Statements" xfId="19"/>
    <cellStyle name="_10_08 MWHF Financial Statements" xfId="20"/>
    <cellStyle name="_10_08 TBHT Financial Statements" xfId="21"/>
    <cellStyle name="_10_09 MWHF Financial Statements-hardcoded" xfId="22"/>
    <cellStyle name="_10_09 TBHT Financial Statements-hardcoded" xfId="23"/>
    <cellStyle name="_10_10 MWHF Financial Statements-hardcoded" xfId="24"/>
    <cellStyle name="_10_10 TBHT Financial Statements-hardcoded" xfId="25"/>
    <cellStyle name="_10_11 MWHF Financial Statements-hardcoded" xfId="26"/>
    <cellStyle name="_10_11 TBHT Financial Statements-hardcoded" xfId="27"/>
    <cellStyle name="_10_12 MWHT Financial Statements" xfId="28"/>
    <cellStyle name="_10_12 TBHT Financial Statements" xfId="29"/>
    <cellStyle name="_20080725_PFM(B) Day2_v6_Updated for financial year" xfId="561"/>
    <cellStyle name="_Adjustments" xfId="562"/>
    <cellStyle name="_Baruch - inputs" xfId="563"/>
    <cellStyle name="_Book1 (2)" xfId="30"/>
    <cellStyle name="_Book4" xfId="564"/>
    <cellStyle name="_BS BPA ITRustseg" xfId="31"/>
    <cellStyle name="_Comma" xfId="32"/>
    <cellStyle name="_Comma_Book1" xfId="33"/>
    <cellStyle name="_Comma_Book2" xfId="34"/>
    <cellStyle name="_Comma_Brickyard Model" xfId="35"/>
    <cellStyle name="_Comma_Brickyard Model__SP_5_10" xfId="36"/>
    <cellStyle name="_Comma_Brickyard Reconciliation2_SP" xfId="37"/>
    <cellStyle name="_Comma_Dearborn_6_17_SP" xfId="38"/>
    <cellStyle name="_Comma_Model Monday 11-10" xfId="39"/>
    <cellStyle name="_Comma_Monthly promote" xfId="40"/>
    <cellStyle name="_Comma_Promote" xfId="41"/>
    <cellStyle name="_Comma_Returns" xfId="42"/>
    <cellStyle name="_Comma_Sample Retruns2" xfId="43"/>
    <cellStyle name="_Comma_SYPs Follin Model_with seller" xfId="44"/>
    <cellStyle name="_Consolidated Val Schedule - 30 Jun 11 26072011" xfId="565"/>
    <cellStyle name="_Contracted  Forecast Asset Sales - May 2010" xfId="45"/>
    <cellStyle name="_Copy of 99.02.25.06.06 6. WOT Dec 09 Distribution Rec - final" xfId="566"/>
    <cellStyle name="_Corp Sundry Debtors MR605400 " xfId="46"/>
    <cellStyle name="_Corp Sundry Debtors MR605400 _Consolidated Val Schedule - 30 Jun 11 26072011" xfId="567"/>
    <cellStyle name="_Corp Sundry Debtors MR605400 _Lead Cash_Dec09" xfId="568"/>
    <cellStyle name="_Corp Sundry Debtors MR605400 _Lead Schedule MR702300 Corp Sundry Creditors Dec09" xfId="569"/>
    <cellStyle name="_Corp Sundry Debtors MR605400 _Lead Schedule MRI 702200 Corporate Accruals Dec09" xfId="570"/>
    <cellStyle name="_Corp Sundry Debtors MR605400 _Movement in IPUC Dec 10" xfId="571"/>
    <cellStyle name="_Corp Sundry Debtors MR605400 _MRI 553011 Realised P&amp;L Equities" xfId="47"/>
    <cellStyle name="_Corp Sundry Debtors MR605400 _Sheet1" xfId="572"/>
    <cellStyle name="_Corp Sundry Debtors MR605400 _Units" xfId="573"/>
    <cellStyle name="_Cougar Valuations" xfId="574"/>
    <cellStyle name="_Currency" xfId="48"/>
    <cellStyle name="_Currency_Alamosa Standalone6" xfId="49"/>
    <cellStyle name="_Currency_Book1" xfId="50"/>
    <cellStyle name="_Currency_Book2" xfId="51"/>
    <cellStyle name="_Currency_Brickyard Model" xfId="52"/>
    <cellStyle name="_Currency_Brickyard Model__SP_5_10" xfId="53"/>
    <cellStyle name="_Currency_Brickyard Reconciliation2_SP" xfId="54"/>
    <cellStyle name="_Currency_Dearborn_6_17_SP" xfId="55"/>
    <cellStyle name="_Currency_Model Monday 11-10" xfId="56"/>
    <cellStyle name="_Currency_Monthly promote" xfId="57"/>
    <cellStyle name="_Currency_Promote" xfId="58"/>
    <cellStyle name="_Currency_Returns" xfId="59"/>
    <cellStyle name="_Currency_Roberts Standalone14 Quarterly 2" xfId="60"/>
    <cellStyle name="_Currency_Sample Retruns2" xfId="61"/>
    <cellStyle name="_Currency_SYPs Follin Model_with seller" xfId="62"/>
    <cellStyle name="_CurrencySpace" xfId="63"/>
    <cellStyle name="_CurrencySpace_Book1" xfId="64"/>
    <cellStyle name="_CurrencySpace_Book2" xfId="65"/>
    <cellStyle name="_CurrencySpace_Brickyard Model" xfId="66"/>
    <cellStyle name="_CurrencySpace_Brickyard Model__SP_5_10" xfId="67"/>
    <cellStyle name="_CurrencySpace_Brickyard Reconciliation2_SP" xfId="68"/>
    <cellStyle name="_CurrencySpace_Dearborn_6_17_SP" xfId="69"/>
    <cellStyle name="_CurrencySpace_Model Monday 11-10" xfId="70"/>
    <cellStyle name="_CurrencySpace_Monthly promote" xfId="71"/>
    <cellStyle name="_CurrencySpace_Promote" xfId="72"/>
    <cellStyle name="_CurrencySpace_Returns" xfId="73"/>
    <cellStyle name="_CurrencySpace_Sample Retruns2" xfId="74"/>
    <cellStyle name="_CurrencySpace_SYPs Follin Model_with seller" xfId="75"/>
    <cellStyle name="_DEC 09 Elims with NSW" xfId="76"/>
    <cellStyle name="_Delisting analysis" xfId="575"/>
    <cellStyle name="_Depreciation Asset Register ITR June 2010 FINAL" xfId="576"/>
    <cellStyle name="_Depreciation Asset Register June 2010" xfId="577"/>
    <cellStyle name="_Disposal schedule Budget FY12 Rd 3" xfId="578"/>
    <cellStyle name="_Euro" xfId="77"/>
    <cellStyle name="_extract for instructions" xfId="579"/>
    <cellStyle name="_FINAL Summary schedule June 11 BV pre revals" xfId="580"/>
    <cellStyle name="_Forecast FY11" xfId="581"/>
    <cellStyle name="_FY10 Capex" xfId="582"/>
    <cellStyle name="_Heading" xfId="78"/>
    <cellStyle name="_Heading_prestemp" xfId="79"/>
    <cellStyle name="_Highlight" xfId="80"/>
    <cellStyle name="_Inv Prop Note cost&amp;additions 29.09.10" xfId="81"/>
    <cellStyle name="_Inventory summary 30 June 2009" xfId="82"/>
    <cellStyle name="_Inventory summary 30 June 20091" xfId="83"/>
    <cellStyle name="_Investment ELT Presentation FY10 Workings" xfId="84"/>
    <cellStyle name="_Investment Prop Recon 30November2010" xfId="85"/>
    <cellStyle name="_JUI_MGR Model v25 071017" xfId="583"/>
    <cellStyle name="_JVA STM for unit holdings summary" xfId="86"/>
    <cellStyle name="_JVA STM for unit holdings summary Dec 2010" xfId="87"/>
    <cellStyle name="_MAM Eliminations Apr 10 WP" xfId="88"/>
    <cellStyle name="_MAM Eliminations Feb 10 WP" xfId="89"/>
    <cellStyle name="_MAM Eliminations Mar 10 WP" xfId="90"/>
    <cellStyle name="_MAM ELM FEB10 V1" xfId="91"/>
    <cellStyle name="_Management Report DEC09 V1" xfId="92"/>
    <cellStyle name="_mgmt to Stat rec" xfId="93"/>
    <cellStyle name="_MGR Lead Schedules June 2010 V8" xfId="584"/>
    <cellStyle name="_MGR Segment Note FY10 v FY09" xfId="94"/>
    <cellStyle name="_MPT &amp; WOT Pro Forma updated 22.04.10" xfId="585"/>
    <cellStyle name="_MPT Budget Disposals FY12" xfId="586"/>
    <cellStyle name="_MPT Dec09 BS recon (MR100101 Issued Units)" xfId="587"/>
    <cellStyle name="_MPT Excom June 11 V2" xfId="95"/>
    <cellStyle name="_MPT Excom v3 140710" xfId="96"/>
    <cellStyle name="_MPT Portfolio Data Excomm Strategy 2011" xfId="588"/>
    <cellStyle name="_MPT2 Tax calc 2010" xfId="589"/>
    <cellStyle name="_MREEF-52421" xfId="97"/>
    <cellStyle name="_MREEF-52421_Acquisition of WOT Update 08.09.10" xfId="590"/>
    <cellStyle name="_MREEF-52421_MPT ROA by Sector BUD FY12 R3 V4 (IM)" xfId="591"/>
    <cellStyle name="_MREEF-52421_MPT_MGR Budget FY12 Check 11-5-2011" xfId="592"/>
    <cellStyle name="_MREEF-52421_MREIT TAX FORECAST 2010 - 2012" xfId="593"/>
    <cellStyle name="_MREEF-52421_MREIT TAX FORECAST 2010 V2 - NEW assumptions" xfId="594"/>
    <cellStyle name="_MREEF-52421_Sheet1" xfId="595"/>
    <cellStyle name="_MREEF-52421_Units" xfId="596"/>
    <cellStyle name="_MREIT TAX FORECAST 2010" xfId="597"/>
    <cellStyle name="_MREIT TAX FORECAST 2010 - 2012" xfId="598"/>
    <cellStyle name="_MREIT TAX FORECAST 2010 V2 - NEW assumptions" xfId="599"/>
    <cellStyle name="_MREIT Trust Model_1009" xfId="600"/>
    <cellStyle name="_MRI 567720 Business comb tran cost" xfId="601"/>
    <cellStyle name="_MRZ bid model v7" xfId="602"/>
    <cellStyle name="_Multiple" xfId="98"/>
    <cellStyle name="_Multiple_Book1" xfId="99"/>
    <cellStyle name="_Multiple_Metropolitan Model Ind_2_4_03_WIC1" xfId="100"/>
    <cellStyle name="_Multiple_Model Monday 11-10" xfId="101"/>
    <cellStyle name="_Multiple_Returns" xfId="102"/>
    <cellStyle name="_Multiple_Sample Retruns2" xfId="103"/>
    <cellStyle name="_Multiple_SYPs Follin Model_with seller" xfId="104"/>
    <cellStyle name="_MultipleSpace" xfId="105"/>
    <cellStyle name="_MultipleSpace_Book1" xfId="106"/>
    <cellStyle name="_MultipleSpace_Book2" xfId="107"/>
    <cellStyle name="_MultipleSpace_Brickyard Model" xfId="108"/>
    <cellStyle name="_MultipleSpace_Brickyard Model__SP_5_10" xfId="109"/>
    <cellStyle name="_MultipleSpace_Brickyard Reconciliation2_SP" xfId="110"/>
    <cellStyle name="_MultipleSpace_Dearborn_6_17_SP" xfId="111"/>
    <cellStyle name="_MultipleSpace_Model Monday 11-10" xfId="112"/>
    <cellStyle name="_MultipleSpace_Monthly promote" xfId="113"/>
    <cellStyle name="_MultipleSpace_Promote" xfId="114"/>
    <cellStyle name="_MultipleSpace_Returns" xfId="115"/>
    <cellStyle name="_MultipleSpace_Sample Retruns2" xfId="116"/>
    <cellStyle name="_MultipleSpace_SYPs Follin Model_with seller" xfId="117"/>
    <cellStyle name="_N3 Segments" xfId="603"/>
    <cellStyle name="_NSW INV MAR10 V1" xfId="118"/>
    <cellStyle name="_NSW INV MAR10 V1 - MPT ONLY" xfId="119"/>
    <cellStyle name="_OTB Assumptions &amp; Analysis 22022011" xfId="604"/>
    <cellStyle name="_Percent" xfId="120"/>
    <cellStyle name="_Percent_Model Monday 11-10" xfId="121"/>
    <cellStyle name="_Percent_Sample Retruns2" xfId="122"/>
    <cellStyle name="_PercentSpace" xfId="123"/>
    <cellStyle name="_PercentSpace_Model Monday 11-10" xfId="124"/>
    <cellStyle name="_PercentSpace_Sample Retruns2" xfId="125"/>
    <cellStyle name="_Property Cost Workings_Senario Table" xfId="605"/>
    <cellStyle name="_PWC WOT Model 18th April 2010" xfId="606"/>
    <cellStyle name="_Raw Cougar Cashflows" xfId="607"/>
    <cellStyle name="_Raw Cougar Data" xfId="608"/>
    <cellStyle name="_Reconciliation Equity Accounted Investmt 1209" xfId="609"/>
    <cellStyle name="_S&amp;P" xfId="610"/>
    <cellStyle name="_Sheet1" xfId="126"/>
    <cellStyle name="_SubHeading" xfId="127"/>
    <cellStyle name="_SubHeading_prestemp" xfId="128"/>
    <cellStyle name="_Table" xfId="129"/>
    <cellStyle name="_TableHead" xfId="130"/>
    <cellStyle name="_TableRowHead" xfId="131"/>
    <cellStyle name="_TableSuperHead" xfId="132"/>
    <cellStyle name="_Trust Model BS" xfId="613"/>
    <cellStyle name="_Trust Model MREIT Actuals to 10-09" xfId="133"/>
    <cellStyle name="_Tucker Box Unit Cost Base as at 30 June 09" xfId="134"/>
    <cellStyle name="_Working MPT FS schedules for 2010 BPA 270710" xfId="135"/>
    <cellStyle name="(Comma)" xfId="560"/>
    <cellStyle name="******************************************" xfId="13"/>
    <cellStyle name="#" xfId="493"/>
    <cellStyle name="#_680 Bank" xfId="494"/>
    <cellStyle name="#_AIFI 1 T 10.2005" xfId="495"/>
    <cellStyle name="#_AIFI PL 10.2005" xfId="496"/>
    <cellStyle name="#_AIFI PL 3_2005" xfId="497"/>
    <cellStyle name="#_AIFI PL 4.2006" xfId="498"/>
    <cellStyle name="#_AIFI PL 5_2005" xfId="500"/>
    <cellStyle name="#_AIFI PL 5.2006" xfId="499"/>
    <cellStyle name="#_AIFI PL 6.2006" xfId="501"/>
    <cellStyle name="#_AIFI PL 7.2006" xfId="502"/>
    <cellStyle name="#_AIFIPL 10.2005" xfId="503"/>
    <cellStyle name="#_AIFL 07_2004" xfId="504"/>
    <cellStyle name="#_AIFL 09_2003" xfId="505"/>
    <cellStyle name="#_AIFL 2.2006" xfId="506"/>
    <cellStyle name="#_AIFT 04_2005" xfId="507"/>
    <cellStyle name="#_AIFT 10_2004" xfId="508"/>
    <cellStyle name="#_AIFT 11_2004" xfId="509"/>
    <cellStyle name="#_AIFT 12_2004" xfId="510"/>
    <cellStyle name="#_Book2" xfId="511"/>
    <cellStyle name="#_Custody control file _Current" xfId="512"/>
    <cellStyle name="#_HDFIH1PL 03_2007" xfId="513"/>
    <cellStyle name="#_HDFIH1PL 30_6_2005" xfId="514"/>
    <cellStyle name="#_HDFIH1PL 5_2005" xfId="515"/>
    <cellStyle name="#_HDFIH2PL 12_06 stataccs" xfId="516"/>
    <cellStyle name="#_HDUF FIT 30_6_2005" xfId="517"/>
    <cellStyle name="#_HDUF FT 10_2007" xfId="518"/>
    <cellStyle name="#_HDUF FT 2_2007" xfId="519"/>
    <cellStyle name="#_HDUF FT 31_5_2005" xfId="520"/>
    <cellStyle name="#_HDUF FT 31_7_2005" xfId="521"/>
    <cellStyle name="#_HFIL 06_2004.xls" xfId="522"/>
    <cellStyle name="#_HFT No.1 9.2005 - v2" xfId="523"/>
    <cellStyle name="#_HFTNo.1 6-2005" xfId="524"/>
    <cellStyle name="#_HHITF1 6-2005" xfId="525"/>
    <cellStyle name="#_HHITF1 7-2004" xfId="526"/>
    <cellStyle name="#_HIT 4_2005" xfId="527"/>
    <cellStyle name="#_HPEF 1A 5_2005" xfId="528"/>
    <cellStyle name="#_HYF 2_2005" xfId="529"/>
    <cellStyle name="#_HYF 3_2005" xfId="530"/>
    <cellStyle name="#_IIC 8_2003" xfId="531"/>
    <cellStyle name="#_Monthly Accounts Program" xfId="532"/>
    <cellStyle name="#_POGUT 06_2004" xfId="533"/>
    <cellStyle name="#_POPHPL 04_2003.xls" xfId="534"/>
    <cellStyle name="#_POPHPL 2_2005" xfId="535"/>
    <cellStyle name="#_POPHPL 5_2002.xls" xfId="536"/>
    <cellStyle name="#_POPHPL 9_2004" xfId="537"/>
    <cellStyle name="#_Proforma Distribution Statements" xfId="538"/>
    <cellStyle name="#_QDCF2 04_2004" xfId="539"/>
    <cellStyle name="#_Sheet1" xfId="540"/>
    <cellStyle name="#_TAPS Trust 28_2_2005" xfId="541"/>
    <cellStyle name="#_Tax Balance sheet 06 HDFIH1PL" xfId="542"/>
    <cellStyle name="#_Tax Balance sheet 06 HDFIH2PL" xfId="543"/>
    <cellStyle name="#_TAX Balance Sheet_TDCF_06 2007" xfId="544"/>
    <cellStyle name="#_UOA 4_2005" xfId="545"/>
    <cellStyle name="#_UTA 3_2005" xfId="546"/>
    <cellStyle name="#_UTA 5_2004" xfId="547"/>
    <cellStyle name="#_UTA 5_2005" xfId="548"/>
    <cellStyle name="#_UTA 6_2005" xfId="549"/>
    <cellStyle name="#_UTA 6_2006" xfId="550"/>
    <cellStyle name="#_UTAIH1PL 2_2005" xfId="551"/>
    <cellStyle name="#_UTAIH1PL 2_2006" xfId="552"/>
    <cellStyle name="#_UTAIH1PL 3_2005" xfId="553"/>
    <cellStyle name="#_UTAIH1PL 5_2005" xfId="554"/>
    <cellStyle name="#_UTAIH1PL 6_2006" xfId="555"/>
    <cellStyle name="#_UTAIH2PL 5_2005" xfId="556"/>
    <cellStyle name="#_UTAIHT2 5_2005" xfId="557"/>
    <cellStyle name="#_UTAIHT2 6_2005" xfId="558"/>
    <cellStyle name="•W€_•‰Â" xfId="697"/>
    <cellStyle name="=C:\WINNT35\SYSTEM32\COMMAND.COM" xfId="614"/>
    <cellStyle name="¢" xfId="615"/>
    <cellStyle name="¢_680 Bank" xfId="616"/>
    <cellStyle name="¢_780 HYF " xfId="617"/>
    <cellStyle name="¢_AIFI 1 T 10.2005" xfId="618"/>
    <cellStyle name="¢_AIFI PL 10.2005" xfId="619"/>
    <cellStyle name="¢_AIFI PL 3_2005" xfId="620"/>
    <cellStyle name="¢_AIFI PL 4.2006" xfId="621"/>
    <cellStyle name="¢_AIFI PL 5_2005" xfId="623"/>
    <cellStyle name="¢_AIFI PL 5.2006" xfId="622"/>
    <cellStyle name="¢_AIFI PL 6.2006" xfId="624"/>
    <cellStyle name="¢_AIFI PL 7.2006" xfId="625"/>
    <cellStyle name="¢_AIFIPL 10.2005" xfId="626"/>
    <cellStyle name="¢_AIFL 07_2004" xfId="627"/>
    <cellStyle name="¢_AIFL 09_2003" xfId="628"/>
    <cellStyle name="¢_AIFL 2.2006" xfId="629"/>
    <cellStyle name="¢_AIFT 04_2005" xfId="630"/>
    <cellStyle name="¢_AIFT 10_2004" xfId="631"/>
    <cellStyle name="¢_AIFT 11_2004" xfId="632"/>
    <cellStyle name="¢_AIFT 12_2004" xfId="633"/>
    <cellStyle name="¢_Book2" xfId="634"/>
    <cellStyle name="¢_Custody control file _Current" xfId="635"/>
    <cellStyle name="¢_Distribution summary - HYF" xfId="636"/>
    <cellStyle name="¢_HDFIH1PL 03_2007" xfId="637"/>
    <cellStyle name="¢_HDFIH1PL 30_6_2005" xfId="638"/>
    <cellStyle name="¢_HDFIH1PL 5_2005" xfId="639"/>
    <cellStyle name="¢_HDFIH2PL 12_06 stataccs" xfId="640"/>
    <cellStyle name="¢_HDUF FIT 30_6_2005" xfId="641"/>
    <cellStyle name="¢_HDUF FT 10_2007" xfId="642"/>
    <cellStyle name="¢_HDUF FT 2_2007" xfId="643"/>
    <cellStyle name="¢_HDUF FT 31_5_2005" xfId="644"/>
    <cellStyle name="¢_HDUF FT 31_7_2005" xfId="645"/>
    <cellStyle name="¢_HFIL 06_2004.xls" xfId="646"/>
    <cellStyle name="¢_HFT No.1 9.2005 - v2" xfId="647"/>
    <cellStyle name="¢_HFTNo.1 6-2005" xfId="648"/>
    <cellStyle name="¢_HHITF1 6-2005" xfId="649"/>
    <cellStyle name="¢_HHITF1 7-2004" xfId="650"/>
    <cellStyle name="¢_HHYF 02_2007" xfId="651"/>
    <cellStyle name="¢_HIT 4_2005" xfId="652"/>
    <cellStyle name="¢_HPEF 1A 5_2005" xfId="653"/>
    <cellStyle name="¢_HPEF 2A 01_2007" xfId="654"/>
    <cellStyle name="¢_HPEF 2A 11_2006" xfId="655"/>
    <cellStyle name="¢_HYF 05_2005" xfId="656"/>
    <cellStyle name="¢_HYF 07_2007 (File 1 of 2)" xfId="657"/>
    <cellStyle name="¢_HYF 10_2006 (File 1 of 2)" xfId="658"/>
    <cellStyle name="¢_HYF 10_2007 (File 2 of 2)" xfId="659"/>
    <cellStyle name="¢_HYF 11_2007 (File 1 of 2)" xfId="660"/>
    <cellStyle name="¢_HYF 2_2005" xfId="661"/>
    <cellStyle name="¢_HYF 3_2005" xfId="662"/>
    <cellStyle name="¢_HYF 4_2005" xfId="663"/>
    <cellStyle name="¢_HYF 5_2006 (File 2 of 2)" xfId="664"/>
    <cellStyle name="¢_HYF 6_2005 (File 1 of 2)" xfId="665"/>
    <cellStyle name="¢_HYF 8_2005 (File 2 of 2)" xfId="666"/>
    <cellStyle name="¢_HYF 8_2006 (File 1 of 2)" xfId="667"/>
    <cellStyle name="¢_HYF 9_2005 (File 2 of 2)" xfId="668"/>
    <cellStyle name="¢_IIC 8_2003" xfId="669"/>
    <cellStyle name="¢_Monthly Accounts Program" xfId="670"/>
    <cellStyle name="¢_POGUT 06_2004" xfId="671"/>
    <cellStyle name="¢_POPHPL 04_2003.xls" xfId="672"/>
    <cellStyle name="¢_POPHPL 2_2005" xfId="673"/>
    <cellStyle name="¢_POPHPL 5_2002.xls" xfId="674"/>
    <cellStyle name="¢_POPHPL 9_2004" xfId="675"/>
    <cellStyle name="¢_Proforma Distribution Statements" xfId="676"/>
    <cellStyle name="¢_QDCF2 04_2004" xfId="677"/>
    <cellStyle name="¢_Sheet1" xfId="678"/>
    <cellStyle name="¢_TAPS Trust 28_2_2005" xfId="679"/>
    <cellStyle name="¢_Tax Balance sheet 06 HDFIH1PL" xfId="680"/>
    <cellStyle name="¢_Tax Balance sheet 06 HDFIH2PL" xfId="681"/>
    <cellStyle name="¢_TAX Balance Sheet_TDCF_06 2007" xfId="682"/>
    <cellStyle name="¢_UOA 4_2005" xfId="683"/>
    <cellStyle name="¢_UTA 3_2005" xfId="684"/>
    <cellStyle name="¢_UTA 5_2004" xfId="685"/>
    <cellStyle name="¢_UTA 5_2005" xfId="686"/>
    <cellStyle name="¢_UTA 6_2005" xfId="687"/>
    <cellStyle name="¢_UTA 6_2006" xfId="688"/>
    <cellStyle name="¢_UTAIH1PL 2_2005" xfId="689"/>
    <cellStyle name="¢_UTAIH1PL 2_2006" xfId="690"/>
    <cellStyle name="¢_UTAIH1PL 3_2005" xfId="691"/>
    <cellStyle name="¢_UTAIH1PL 5_2005" xfId="692"/>
    <cellStyle name="¢_UTAIH1PL 6_2006" xfId="693"/>
    <cellStyle name="¢_UTAIH2PL 5_2005" xfId="694"/>
    <cellStyle name="¢_UTAIHT2 5_2005" xfId="695"/>
    <cellStyle name="¢_UTAIHT2 6_2005" xfId="696"/>
    <cellStyle name="$m" xfId="559"/>
    <cellStyle name="£ BP" xfId="136"/>
    <cellStyle name="¥ JY" xfId="137"/>
    <cellStyle name="0" xfId="138"/>
    <cellStyle name="0.0%" xfId="698"/>
    <cellStyle name="000" xfId="139"/>
    <cellStyle name="0000" xfId="699"/>
    <cellStyle name="0x" xfId="700"/>
    <cellStyle name="AFE" xfId="140"/>
    <cellStyle name="Arial 10" xfId="141"/>
    <cellStyle name="Arial 12" xfId="142"/>
    <cellStyle name="Assumption" xfId="701"/>
    <cellStyle name="Assumption number" xfId="143"/>
    <cellStyle name="Assumptions Heading" xfId="702"/>
    <cellStyle name="AUD" xfId="144"/>
    <cellStyle name="BLACK" xfId="145"/>
    <cellStyle name="Black Days" xfId="146"/>
    <cellStyle name="Black Decimal" xfId="147"/>
    <cellStyle name="Black Dollar" xfId="148"/>
    <cellStyle name="Black EPS" xfId="149"/>
    <cellStyle name="Black Percent" xfId="150"/>
    <cellStyle name="Black Percent2" xfId="151"/>
    <cellStyle name="Black Times" xfId="152"/>
    <cellStyle name="Black Times Two Deci" xfId="153"/>
    <cellStyle name="Black Times Two Deci2" xfId="154"/>
    <cellStyle name="Black Times_INPUT" xfId="155"/>
    <cellStyle name="Black Times2" xfId="156"/>
    <cellStyle name="BLACK_Comps v6" xfId="157"/>
    <cellStyle name="blue" xfId="158"/>
    <cellStyle name="Blue Decimal" xfId="159"/>
    <cellStyle name="Blue Dollar" xfId="160"/>
    <cellStyle name="Blue EPS" xfId="161"/>
    <cellStyle name="Blue Text" xfId="162"/>
    <cellStyle name="Blue Zero Deci" xfId="163"/>
    <cellStyle name="Blue_Acquisition of WOT Update 08.09.10" xfId="703"/>
    <cellStyle name="blue$00" xfId="164"/>
    <cellStyle name="BM Input" xfId="704"/>
    <cellStyle name="BM Input Modeller" xfId="705"/>
    <cellStyle name="BM Input_Adjustments" xfId="706"/>
    <cellStyle name="BM Label" xfId="707"/>
    <cellStyle name="Body_$Dollars" xfId="165"/>
    <cellStyle name="bold" xfId="708"/>
    <cellStyle name="Bold/Border" xfId="166"/>
    <cellStyle name="BoldItalicNoUnderline" xfId="167"/>
    <cellStyle name="BoldSDoubUnderlineBack" xfId="168"/>
    <cellStyle name="BoldSingUnderline" xfId="169"/>
    <cellStyle name="Border" xfId="170"/>
    <cellStyle name="Border Heavy" xfId="171"/>
    <cellStyle name="Border Thin" xfId="709"/>
    <cellStyle name="border_excel backup v20 (2)" xfId="172"/>
    <cellStyle name="Bottom Border Line" xfId="173"/>
    <cellStyle name="bottomHeavy" xfId="174"/>
    <cellStyle name="bottomHeavy-w-left" xfId="175"/>
    <cellStyle name="brad" xfId="176"/>
    <cellStyle name="Brand Align Left Text" xfId="710"/>
    <cellStyle name="Brand Default" xfId="177"/>
    <cellStyle name="Brand Percent" xfId="711"/>
    <cellStyle name="Brand Source" xfId="712"/>
    <cellStyle name="Brand Subtitle with Underline" xfId="713"/>
    <cellStyle name="Brand Subtitle without Underline" xfId="714"/>
    <cellStyle name="Brand Title" xfId="715"/>
    <cellStyle name="British Pound" xfId="178"/>
    <cellStyle name="BudgComp" xfId="179"/>
    <cellStyle name="Bullet" xfId="180"/>
    <cellStyle name="C" xfId="181"/>
    <cellStyle name="Calc Currency (0)" xfId="182"/>
    <cellStyle name="Callum" xfId="716"/>
    <cellStyle name="caps 0.00" xfId="183"/>
    <cellStyle name="capsdate" xfId="184"/>
    <cellStyle name="Case" xfId="185"/>
    <cellStyle name="Cash Flow Statement" xfId="186"/>
    <cellStyle name="Check" xfId="717"/>
    <cellStyle name="Co. Names" xfId="187"/>
    <cellStyle name="Co. Names - Bold" xfId="188"/>
    <cellStyle name="Co. Names_Blend" xfId="189"/>
    <cellStyle name="CoGs%" xfId="190"/>
    <cellStyle name="Comma" xfId="1" builtinId="3"/>
    <cellStyle name="Comma [0.0]" xfId="191"/>
    <cellStyle name="Comma 0" xfId="192"/>
    <cellStyle name="Comma 0*" xfId="193"/>
    <cellStyle name="Comma 2" xfId="9"/>
    <cellStyle name="Comma 2*" xfId="194"/>
    <cellStyle name="Comma 3" xfId="195"/>
    <cellStyle name="Comma 3*" xfId="196"/>
    <cellStyle name="Comma 4" xfId="197"/>
    <cellStyle name="Comma 5" xfId="198"/>
    <cellStyle name="Comma*" xfId="199"/>
    <cellStyle name="Comma0" xfId="200"/>
    <cellStyle name="Comma0 - Style4" xfId="201"/>
    <cellStyle name="comma1" xfId="202"/>
    <cellStyle name="Comma1 - Style1" xfId="203"/>
    <cellStyle name="comma1_10_04 MWHF MIM Corporate forecast" xfId="204"/>
    <cellStyle name="Comma2" xfId="205"/>
    <cellStyle name="CommaFixed" xfId="206"/>
    <cellStyle name="CommaNoDec" xfId="207"/>
    <cellStyle name="CommaNoDecTot" xfId="208"/>
    <cellStyle name="CommaTotTop" xfId="209"/>
    <cellStyle name="CommaTotTopNoDec" xfId="210"/>
    <cellStyle name="Comments" xfId="718"/>
    <cellStyle name="Copied" xfId="211"/>
    <cellStyle name="Cover Date" xfId="212"/>
    <cellStyle name="Cover Subtitle" xfId="213"/>
    <cellStyle name="Cover Title" xfId="214"/>
    <cellStyle name="Curren - Style2" xfId="215"/>
    <cellStyle name="Curren - Style5" xfId="216"/>
    <cellStyle name="Currency [0] U" xfId="719"/>
    <cellStyle name="Currency [2]" xfId="217"/>
    <cellStyle name="Currency [2] U" xfId="720"/>
    <cellStyle name="Currency [2]_Adjustments" xfId="721"/>
    <cellStyle name="Currency 0" xfId="218"/>
    <cellStyle name="Currency 2" xfId="11"/>
    <cellStyle name="Currency 2*" xfId="219"/>
    <cellStyle name="Currency 3" xfId="220"/>
    <cellStyle name="Currency 3 85" xfId="221"/>
    <cellStyle name="Currency 3 87" xfId="222"/>
    <cellStyle name="Currency 3*" xfId="223"/>
    <cellStyle name="Currency 4" xfId="224"/>
    <cellStyle name="Currency(Cents)" xfId="722"/>
    <cellStyle name="Currency*" xfId="225"/>
    <cellStyle name="Currency0" xfId="226"/>
    <cellStyle name="Currency2" xfId="227"/>
    <cellStyle name="CurrencyTotTop[" xfId="228"/>
    <cellStyle name="Custom - Style8" xfId="229"/>
    <cellStyle name="Dash" xfId="230"/>
    <cellStyle name="Data" xfId="723"/>
    <cellStyle name="Data   - Style2" xfId="231"/>
    <cellStyle name="DATA Amount" xfId="232"/>
    <cellStyle name="DataImportedTY" xfId="233"/>
    <cellStyle name="Date" xfId="234"/>
    <cellStyle name="Date - Style4" xfId="235"/>
    <cellStyle name="Date [mmm-yy]" xfId="236"/>
    <cellStyle name="Date Aligned" xfId="237"/>
    <cellStyle name="Date Aligned*" xfId="238"/>
    <cellStyle name="Date U" xfId="724"/>
    <cellStyle name="Date_10_05 MWHFund Financial Statements Hardcoded" xfId="239"/>
    <cellStyle name="Date1" xfId="240"/>
    <cellStyle name="DateHeading" xfId="725"/>
    <cellStyle name="Decimal [0]" xfId="726"/>
    <cellStyle name="Decimal [2]" xfId="727"/>
    <cellStyle name="Decimal [2] U" xfId="728"/>
    <cellStyle name="Decimal [4]" xfId="729"/>
    <cellStyle name="Decimal [4] U" xfId="730"/>
    <cellStyle name="Delete" xfId="731"/>
    <cellStyle name="Dex Doub Line" xfId="241"/>
    <cellStyle name="Dezimal [0]_Technikwerte1299A" xfId="242"/>
    <cellStyle name="Dezimal_Technikwerte1299A" xfId="243"/>
    <cellStyle name="Disabled" xfId="732"/>
    <cellStyle name="DL_#_0dp" xfId="733"/>
    <cellStyle name="DM" xfId="244"/>
    <cellStyle name="Dollar" xfId="245"/>
    <cellStyle name="Dollar1" xfId="246"/>
    <cellStyle name="Dollar1Blue" xfId="247"/>
    <cellStyle name="Dollar2" xfId="248"/>
    <cellStyle name="Dotted Line" xfId="249"/>
    <cellStyle name="Double Accounting" xfId="250"/>
    <cellStyle name="Empty_Cell" xfId="734"/>
    <cellStyle name="Entered" xfId="251"/>
    <cellStyle name="Error" xfId="735"/>
    <cellStyle name="Euro" xfId="252"/>
    <cellStyle name="EY House" xfId="736"/>
    <cellStyle name="EYHeader1" xfId="253"/>
    <cellStyle name="Fill" xfId="737"/>
    <cellStyle name="Fix0" xfId="738"/>
    <cellStyle name="Fix2" xfId="739"/>
    <cellStyle name="Fix4" xfId="740"/>
    <cellStyle name="Fixed" xfId="254"/>
    <cellStyle name="Flag" xfId="741"/>
    <cellStyle name="Footer SBILogo1" xfId="255"/>
    <cellStyle name="Footer SBILogo2" xfId="256"/>
    <cellStyle name="Footnote" xfId="257"/>
    <cellStyle name="Footnote Reference" xfId="258"/>
    <cellStyle name="Footnote_2003 DATA" xfId="259"/>
    <cellStyle name="Footnotes" xfId="260"/>
    <cellStyle name="GC Times 10pt Nm" xfId="742"/>
    <cellStyle name="Gctimes 6pt" xfId="743"/>
    <cellStyle name="general" xfId="261"/>
    <cellStyle name="globaldir" xfId="262"/>
    <cellStyle name="Grey" xfId="263"/>
    <cellStyle name="Grid" xfId="744"/>
    <cellStyle name="H_Date" xfId="745"/>
    <cellStyle name="Hard Percent" xfId="264"/>
    <cellStyle name="Header" xfId="265"/>
    <cellStyle name="Header - Page" xfId="746"/>
    <cellStyle name="Header - Title" xfId="747"/>
    <cellStyle name="Header - Year Row" xfId="748"/>
    <cellStyle name="Header Draft Stamp" xfId="266"/>
    <cellStyle name="Header_Code" xfId="267"/>
    <cellStyle name="Header1" xfId="268"/>
    <cellStyle name="Header2" xfId="269"/>
    <cellStyle name="Header3" xfId="749"/>
    <cellStyle name="Heading" xfId="270"/>
    <cellStyle name="Heading 1 Above" xfId="271"/>
    <cellStyle name="Heading 1+" xfId="272"/>
    <cellStyle name="Heading 2 Below" xfId="273"/>
    <cellStyle name="Heading 2+" xfId="274"/>
    <cellStyle name="Heading 3+" xfId="275"/>
    <cellStyle name="Heading Left" xfId="276"/>
    <cellStyle name="Heading Right" xfId="277"/>
    <cellStyle name="Heading Section 2" xfId="750"/>
    <cellStyle name="Heading Section 3" xfId="751"/>
    <cellStyle name="Heading1" xfId="278"/>
    <cellStyle name="Heading2" xfId="279"/>
    <cellStyle name="Heading3" xfId="280"/>
    <cellStyle name="Heading4" xfId="281"/>
    <cellStyle name="HeadingS" xfId="282"/>
    <cellStyle name="HeadlineStyle" xfId="283"/>
    <cellStyle name="HeadlineStyleJustified" xfId="284"/>
    <cellStyle name="helv narrow 8" xfId="285"/>
    <cellStyle name="Hidden" xfId="752"/>
    <cellStyle name="Hide" xfId="753"/>
    <cellStyle name="Historical" xfId="286"/>
    <cellStyle name="Hyperlink 2" xfId="754"/>
    <cellStyle name="Hyperlink Arrow" xfId="755"/>
    <cellStyle name="Hyperlink Text" xfId="756"/>
    <cellStyle name="Hyperlink_Book1 (2)" xfId="287"/>
    <cellStyle name="I_#_0dp" xfId="757"/>
    <cellStyle name="I_#_1dp" xfId="758"/>
    <cellStyle name="I_#_2dp" xfId="759"/>
    <cellStyle name="I_#_4dp" xfId="760"/>
    <cellStyle name="I_%_0dp" xfId="761"/>
    <cellStyle name="I_%_1dp" xfId="762"/>
    <cellStyle name="I_%_2dp" xfId="763"/>
    <cellStyle name="I_%_3dp" xfId="764"/>
    <cellStyle name="I_%_4dp" xfId="765"/>
    <cellStyle name="I_Comment" xfId="766"/>
    <cellStyle name="I_Date" xfId="767"/>
    <cellStyle name="I_Text" xfId="768"/>
    <cellStyle name="Info" xfId="769"/>
    <cellStyle name="Input [yellow]" xfId="288"/>
    <cellStyle name="Input(decimal)" xfId="770"/>
    <cellStyle name="InputCell" xfId="289"/>
    <cellStyle name="InputCurrency" xfId="290"/>
    <cellStyle name="InputCurrency2" xfId="291"/>
    <cellStyle name="InputMultiple1" xfId="292"/>
    <cellStyle name="InputPercent1" xfId="293"/>
    <cellStyle name="Inputs" xfId="771"/>
    <cellStyle name="InSheet" xfId="772"/>
    <cellStyle name="Integer" xfId="773"/>
    <cellStyle name="Labels - Style3" xfId="294"/>
    <cellStyle name="Lable8Left" xfId="295"/>
    <cellStyle name="left" xfId="296"/>
    <cellStyle name="Line" xfId="297"/>
    <cellStyle name="LongDate" xfId="774"/>
    <cellStyle name="LSLTemplate" xfId="775"/>
    <cellStyle name="LSLTemplateDate" xfId="776"/>
    <cellStyle name="LSLTemplateDollar" xfId="777"/>
    <cellStyle name="LSLTemplatePercent" xfId="778"/>
    <cellStyle name="m" xfId="779"/>
    <cellStyle name="m_680 Bank" xfId="780"/>
    <cellStyle name="m_AIFI 1 T 10.2005" xfId="781"/>
    <cellStyle name="m_AIFI PL 10.2005" xfId="782"/>
    <cellStyle name="m_AIFI PL 3_2005" xfId="783"/>
    <cellStyle name="m_AIFI PL 4.2006" xfId="784"/>
    <cellStyle name="m_AIFI PL 5_2005" xfId="786"/>
    <cellStyle name="m_AIFI PL 5.2006" xfId="785"/>
    <cellStyle name="m_AIFI PL 6.2006" xfId="787"/>
    <cellStyle name="m_AIFI PL 7.2006" xfId="788"/>
    <cellStyle name="m_AIFIPL 10.2005" xfId="789"/>
    <cellStyle name="m_AIFL 07_2004" xfId="790"/>
    <cellStyle name="m_AIFL 09_2003" xfId="791"/>
    <cellStyle name="m_AIFL 2.2006" xfId="792"/>
    <cellStyle name="m_AIFT 04_2005" xfId="793"/>
    <cellStyle name="m_AIFT 10_2004" xfId="794"/>
    <cellStyle name="m_AIFT 11_2004" xfId="795"/>
    <cellStyle name="m_AIFT 12_2004" xfId="796"/>
    <cellStyle name="m_Book2" xfId="797"/>
    <cellStyle name="m_Custody control file _Current" xfId="798"/>
    <cellStyle name="m_HDFIH1PL 03_2007" xfId="799"/>
    <cellStyle name="m_HDFIH1PL 30_6_2005" xfId="800"/>
    <cellStyle name="m_HDFIH1PL 5_2005" xfId="801"/>
    <cellStyle name="m_HDFIH2PL 12_06 stataccs" xfId="802"/>
    <cellStyle name="m_HDUF FIT 30_6_2005" xfId="803"/>
    <cellStyle name="m_HDUF FT 10_2007" xfId="804"/>
    <cellStyle name="m_HDUF FT 2_2007" xfId="805"/>
    <cellStyle name="m_HDUF FT 31_5_2005" xfId="806"/>
    <cellStyle name="m_HDUF FT 31_7_2005" xfId="807"/>
    <cellStyle name="m_HFIL 06_2004.xls" xfId="808"/>
    <cellStyle name="m_HFT No.1 9.2005 - v2" xfId="809"/>
    <cellStyle name="m_HFTNo.1 6-2005" xfId="810"/>
    <cellStyle name="m_HHITF1 6-2005" xfId="811"/>
    <cellStyle name="m_HHITF1 7-2004" xfId="812"/>
    <cellStyle name="m_HIT 4_2005" xfId="813"/>
    <cellStyle name="m_HPEF 1A 5_2005" xfId="814"/>
    <cellStyle name="m_HYF 2_2005" xfId="815"/>
    <cellStyle name="m_HYF 3_2005" xfId="816"/>
    <cellStyle name="m_IIC 8_2003" xfId="817"/>
    <cellStyle name="m_Monthly Accounts Program" xfId="818"/>
    <cellStyle name="m_POGUT 06_2004" xfId="819"/>
    <cellStyle name="m_POPHPL 04_2003.xls" xfId="820"/>
    <cellStyle name="m_POPHPL 2_2005" xfId="821"/>
    <cellStyle name="m_POPHPL 5_2002.xls" xfId="822"/>
    <cellStyle name="m_POPHPL 9_2004" xfId="823"/>
    <cellStyle name="m_Proforma Distribution Statements" xfId="824"/>
    <cellStyle name="m_QDCF2 04_2004" xfId="825"/>
    <cellStyle name="m_Sheet1" xfId="826"/>
    <cellStyle name="m_TAPS Trust 28_2_2005" xfId="827"/>
    <cellStyle name="m_Tax Balance sheet 06 HDFIH1PL" xfId="828"/>
    <cellStyle name="m_Tax Balance sheet 06 HDFIH2PL" xfId="829"/>
    <cellStyle name="m_TAX Balance Sheet_TDCF_06 2007" xfId="830"/>
    <cellStyle name="m_UOA 4_2005" xfId="831"/>
    <cellStyle name="m_UTA 3_2005" xfId="832"/>
    <cellStyle name="m_UTA 5_2004" xfId="833"/>
    <cellStyle name="m_UTA 5_2005" xfId="834"/>
    <cellStyle name="m_UTA 6_2005" xfId="835"/>
    <cellStyle name="m_UTA 6_2006" xfId="836"/>
    <cellStyle name="m_UTAIH1PL 2_2005" xfId="837"/>
    <cellStyle name="m_UTAIH1PL 2_2006" xfId="838"/>
    <cellStyle name="m_UTAIH1PL 3_2005" xfId="839"/>
    <cellStyle name="m_UTAIH1PL 5_2005" xfId="840"/>
    <cellStyle name="m_UTAIH1PL 6_2006" xfId="841"/>
    <cellStyle name="m_UTAIH2PL 5_2005" xfId="842"/>
    <cellStyle name="m_UTAIHT2 5_2005" xfId="843"/>
    <cellStyle name="m_UTAIHT2 6_2005" xfId="844"/>
    <cellStyle name="Macro" xfId="845"/>
    <cellStyle name="MAND_x000a_CHECK.COMMAND_x000e_RENAME.COMMAND_x0008_SHOW.BAR_x000b_DELETE.MENU_x000e_DELETE.COMMAND_x000e_GET.CHA" xfId="298"/>
    <cellStyle name="Margins" xfId="299"/>
    <cellStyle name="MB - normal" xfId="300"/>
    <cellStyle name="MB - normal (2 Decimals)" xfId="301"/>
    <cellStyle name="MB - normal (Red - 2 Decimals)" xfId="302"/>
    <cellStyle name="MB - Normal (Red - No Decimals)" xfId="303"/>
    <cellStyle name="MB - normal_Book1 (2)" xfId="304"/>
    <cellStyle name="Millares_Hoja1" xfId="305"/>
    <cellStyle name="Milliers [0]_Open&amp;Close" xfId="306"/>
    <cellStyle name="Milliers_F.Telecom Building model (V.02bis, 2003-05-19)" xfId="307"/>
    <cellStyle name="Millions" xfId="846"/>
    <cellStyle name="MINOR ROW HEADING" xfId="308"/>
    <cellStyle name="mmm-yy" xfId="847"/>
    <cellStyle name="Monétaire [0]_Open&amp;Close" xfId="309"/>
    <cellStyle name="Monétaire_Open&amp;Close" xfId="310"/>
    <cellStyle name="multiple" xfId="311"/>
    <cellStyle name="Multiple1" xfId="312"/>
    <cellStyle name="MultipleBelow" xfId="313"/>
    <cellStyle name="no dec" xfId="314"/>
    <cellStyle name="Normal" xfId="0" builtinId="0"/>
    <cellStyle name="Normal - Style1" xfId="315"/>
    <cellStyle name="Normal - Style2" xfId="316"/>
    <cellStyle name="Normal - Style3" xfId="317"/>
    <cellStyle name="Normal - Style4" xfId="318"/>
    <cellStyle name="Normal - Style5" xfId="319"/>
    <cellStyle name="Normal - Style6" xfId="320"/>
    <cellStyle name="Normal - Style7" xfId="321"/>
    <cellStyle name="Normal - Style8" xfId="322"/>
    <cellStyle name="Normal 1" xfId="848"/>
    <cellStyle name="Normal 10" xfId="323"/>
    <cellStyle name="Normal 2" xfId="8"/>
    <cellStyle name="Normal 2 2" xfId="324"/>
    <cellStyle name="Normal 2 60" xfId="325"/>
    <cellStyle name="Normal 2 78" xfId="326"/>
    <cellStyle name="Normal 2 86" xfId="327"/>
    <cellStyle name="Normal 2 87" xfId="328"/>
    <cellStyle name="Normal 2 88" xfId="329"/>
    <cellStyle name="Normal 2_Balance Sheet Analysis Dec 09 version 1.0" xfId="330"/>
    <cellStyle name="Normal 3" xfId="331"/>
    <cellStyle name="Normal 4" xfId="332"/>
    <cellStyle name="Normal 54" xfId="333"/>
    <cellStyle name="Normal 67" xfId="334"/>
    <cellStyle name="Normal 7" xfId="849"/>
    <cellStyle name="Normal Bold" xfId="335"/>
    <cellStyle name="Normal U" xfId="850"/>
    <cellStyle name="Normal_`Investment_June09" xfId="5"/>
    <cellStyle name="Normal_INV INCOME STAT AC REC_061231" xfId="3"/>
    <cellStyle name="Normal_MPT Portfolio Summary at 080313" xfId="2"/>
    <cellStyle name="Normal_MPT_Blackbook_Kevin Low_100702" xfId="6"/>
    <cellStyle name="Normal_Segment note reconciliation" xfId="4"/>
    <cellStyle name="Normal1" xfId="336"/>
    <cellStyle name="Normal2" xfId="337"/>
    <cellStyle name="Normal3" xfId="851"/>
    <cellStyle name="Normal4" xfId="852"/>
    <cellStyle name="NormalBack" xfId="338"/>
    <cellStyle name="NormalBorder" xfId="339"/>
    <cellStyle name="NormalGB" xfId="340"/>
    <cellStyle name="NormalLeft" xfId="341"/>
    <cellStyle name="NormalRightNum" xfId="342"/>
    <cellStyle name="NormalRightPercent" xfId="343"/>
    <cellStyle name="Num0Un" xfId="344"/>
    <cellStyle name="Num1" xfId="345"/>
    <cellStyle name="Num1Blue" xfId="346"/>
    <cellStyle name="Num2" xfId="347"/>
    <cellStyle name="Num2Un" xfId="348"/>
    <cellStyle name="Number (Comma1)" xfId="853"/>
    <cellStyle name="Number (Comma2)" xfId="854"/>
    <cellStyle name="Number (Comma3)" xfId="855"/>
    <cellStyle name="Numbers" xfId="349"/>
    <cellStyle name="Numbers - Bold" xfId="350"/>
    <cellStyle name="Numbers - Bold - Italic" xfId="351"/>
    <cellStyle name="Numbers - Bold_Blend" xfId="352"/>
    <cellStyle name="Numbers - Large" xfId="353"/>
    <cellStyle name="Numbers_Acquis_Matr" xfId="354"/>
    <cellStyle name="ny" xfId="856"/>
    <cellStyle name="O_#_0dp" xfId="857"/>
    <cellStyle name="O_#_1dp" xfId="858"/>
    <cellStyle name="O_#_2dp" xfId="859"/>
    <cellStyle name="O_#_3dp" xfId="860"/>
    <cellStyle name="O_#_4dp" xfId="861"/>
    <cellStyle name="O_%_0dp" xfId="862"/>
    <cellStyle name="O_%_1dp" xfId="863"/>
    <cellStyle name="O_%_2dp" xfId="864"/>
    <cellStyle name="O_%_3dp" xfId="865"/>
    <cellStyle name="O_%_4dp" xfId="866"/>
    <cellStyle name="O_Check" xfId="867"/>
    <cellStyle name="O_Check_CFSP CPA model 20060516 v49i" xfId="868"/>
    <cellStyle name="O_Commentary" xfId="869"/>
    <cellStyle name="O_Date" xfId="870"/>
    <cellStyle name="O_Date_CFSP CPA model 20060613 v82" xfId="871"/>
    <cellStyle name="O_Date_Mth" xfId="872"/>
    <cellStyle name="O_Date_YE" xfId="873"/>
    <cellStyle name="O_Date_Yr" xfId="874"/>
    <cellStyle name="O_Flag_YesNo" xfId="875"/>
    <cellStyle name="O_Text" xfId="876"/>
    <cellStyle name="O_Text_Adjustments" xfId="877"/>
    <cellStyle name="O_Text_Property Details" xfId="878"/>
    <cellStyle name="O_Text_Raw Cougar Cashflows" xfId="879"/>
    <cellStyle name="O_Text_Sheet1" xfId="880"/>
    <cellStyle name="O_Text_Sheet1_1" xfId="881"/>
    <cellStyle name="O_Text_Sheet1_1_Adjustments" xfId="882"/>
    <cellStyle name="O_Text_Sheet1_1_Sheet1" xfId="883"/>
    <cellStyle name="O_Text_Sheet1_2" xfId="884"/>
    <cellStyle name="O_Text_Sheet1_Adjustments" xfId="885"/>
    <cellStyle name="O_Text_Sheet1_Raw Cougar Cashflows" xfId="886"/>
    <cellStyle name="O_Text_Sheet1_Sheet1" xfId="887"/>
    <cellStyle name="O_Text_Sheet1_Sheet1_1" xfId="888"/>
    <cellStyle name="O_Text_Sheet1_Sheet1_Adjustments" xfId="889"/>
    <cellStyle name="O_Text_Sheet1_Sheet1_Sheet1" xfId="890"/>
    <cellStyle name="O_Text_Sheet2" xfId="891"/>
    <cellStyle name="O_Text_Sheet2_Adjustments" xfId="892"/>
    <cellStyle name="O_Text_Sheet2_Raw Cougar Cashflows" xfId="893"/>
    <cellStyle name="O_Text_Sheet2_Sheet1" xfId="894"/>
    <cellStyle name="O_Text_Sheet2_Sheet1_1" xfId="895"/>
    <cellStyle name="O_Text_Sheet2_Sheet1_Adjustments" xfId="896"/>
    <cellStyle name="O_Text_Sheet2_Sheet1_Sheet1" xfId="897"/>
    <cellStyle name="OffSheet" xfId="898"/>
    <cellStyle name="OutlineSpec" xfId="355"/>
    <cellStyle name="Output Amounts" xfId="356"/>
    <cellStyle name="Output Column Headings" xfId="357"/>
    <cellStyle name="Output Line Items" xfId="358"/>
    <cellStyle name="Output Report Heading" xfId="359"/>
    <cellStyle name="Output Report Title" xfId="360"/>
    <cellStyle name="Page Heading" xfId="361"/>
    <cellStyle name="Page Number" xfId="362"/>
    <cellStyle name="Page1" xfId="899"/>
    <cellStyle name="Pattern" xfId="900"/>
    <cellStyle name="PB Table Heading" xfId="363"/>
    <cellStyle name="PB Table Highlight1" xfId="364"/>
    <cellStyle name="PB Table Highlight2" xfId="365"/>
    <cellStyle name="PB Table Highlight3" xfId="366"/>
    <cellStyle name="PB Table Standard Row" xfId="367"/>
    <cellStyle name="PB Table Subtotal Row" xfId="368"/>
    <cellStyle name="PB Table Total Row" xfId="369"/>
    <cellStyle name="pb_table_format_columnheading" xfId="901"/>
    <cellStyle name="Perc1" xfId="370"/>
    <cellStyle name="Percen - Style3" xfId="371"/>
    <cellStyle name="Percent" xfId="965" builtinId="5"/>
    <cellStyle name="Percent [0.00%]" xfId="903"/>
    <cellStyle name="Percent [0%]" xfId="902"/>
    <cellStyle name="Percent [2]" xfId="372"/>
    <cellStyle name="Percent [2] U" xfId="904"/>
    <cellStyle name="Percent [2]_Adjustments" xfId="905"/>
    <cellStyle name="Percent 2" xfId="10"/>
    <cellStyle name="Percent 3" xfId="373"/>
    <cellStyle name="Percent 4" xfId="374"/>
    <cellStyle name="Percent(4places)TotTop" xfId="375"/>
    <cellStyle name="Percent*" xfId="376"/>
    <cellStyle name="Percent1" xfId="377"/>
    <cellStyle name="Percent1Blue" xfId="378"/>
    <cellStyle name="Percent2" xfId="379"/>
    <cellStyle name="Percent2Blue" xfId="380"/>
    <cellStyle name="Percentage" xfId="381"/>
    <cellStyle name="PercentTotal" xfId="382"/>
    <cellStyle name="Pewc pf g" xfId="906"/>
    <cellStyle name="Pounds" xfId="383"/>
    <cellStyle name="Price" xfId="384"/>
    <cellStyle name="PriceUn" xfId="385"/>
    <cellStyle name="PSChar" xfId="386"/>
    <cellStyle name="PSDate" xfId="387"/>
    <cellStyle name="PSDec" xfId="388"/>
    <cellStyle name="PSDetail" xfId="907"/>
    <cellStyle name="PSHeading" xfId="389"/>
    <cellStyle name="PSInt" xfId="390"/>
    <cellStyle name="PSSpacer" xfId="391"/>
    <cellStyle name="PwC" xfId="908"/>
    <cellStyle name="PwC PF error check" xfId="909"/>
    <cellStyle name="PwC PF grey reference" xfId="910"/>
    <cellStyle name="PwC PF heading 1" xfId="911"/>
    <cellStyle name="PwC PF input #" xfId="912"/>
    <cellStyle name="PwC PF input %" xfId="913"/>
    <cellStyle name="PwC PF model name" xfId="914"/>
    <cellStyle name="PwC PF sheet name" xfId="915"/>
    <cellStyle name="PwC PF sheet status" xfId="916"/>
    <cellStyle name="PwC PF timing flags" xfId="917"/>
    <cellStyle name="Query" xfId="918"/>
    <cellStyle name="r" xfId="392"/>
    <cellStyle name="RangeBelow" xfId="393"/>
    <cellStyle name="Ratio" xfId="394"/>
    <cellStyle name="Reset  - Style7" xfId="395"/>
    <cellStyle name="RevList" xfId="396"/>
    <cellStyle name="RHColumnHeading" xfId="919"/>
    <cellStyle name="RHHeading" xfId="920"/>
    <cellStyle name="RHSubTotal" xfId="921"/>
    <cellStyle name="Right Number" xfId="922"/>
    <cellStyle name="Right Percentage" xfId="923"/>
    <cellStyle name="Right Year" xfId="924"/>
    <cellStyle name="Salomon Logo" xfId="397"/>
    <cellStyle name="SCG Date" xfId="925"/>
    <cellStyle name="SCG Date Assumption" xfId="926"/>
    <cellStyle name="SCG Date_20091007Wotca Analyst Model (Refi Dec10 IR sensitivity)v1" xfId="927"/>
    <cellStyle name="SCG Integer" xfId="928"/>
    <cellStyle name="SCG Integer Assumption" xfId="929"/>
    <cellStyle name="SCG Integer_20091007Wotca Analyst Model (Refi Dec10 IR sensitivity)v1" xfId="930"/>
    <cellStyle name="SCG Normal" xfId="931"/>
    <cellStyle name="SCG Normal Assumption" xfId="932"/>
    <cellStyle name="SCG Normal_20091007Wotca Analyst Model (Refi Dec10 IR sensitivity)v1" xfId="933"/>
    <cellStyle name="SCG Percent" xfId="934"/>
    <cellStyle name="ScotchRule" xfId="398"/>
    <cellStyle name="SDate" xfId="935"/>
    <cellStyle name="SDEntry" xfId="399"/>
    <cellStyle name="SDHeader" xfId="400"/>
    <cellStyle name="Section Number" xfId="936"/>
    <cellStyle name="Sheet Title" xfId="937"/>
    <cellStyle name="SheetHeader1" xfId="938"/>
    <cellStyle name="SheetHeader2" xfId="939"/>
    <cellStyle name="SheetHeader3" xfId="940"/>
    <cellStyle name="ShortDate" xfId="941"/>
    <cellStyle name="Single Accounting" xfId="401"/>
    <cellStyle name="Small Page Heading" xfId="402"/>
    <cellStyle name="SPEntry" xfId="403"/>
    <cellStyle name="SPFormula" xfId="404"/>
    <cellStyle name="SPHeader" xfId="405"/>
    <cellStyle name="SPLocked" xfId="406"/>
    <cellStyle name="Standaard_Almere" xfId="407"/>
    <cellStyle name="Standard" xfId="942"/>
    <cellStyle name="Std_%" xfId="943"/>
    <cellStyle name="Style 1" xfId="7"/>
    <cellStyle name="Style 2" xfId="408"/>
    <cellStyle name="Style 21" xfId="409"/>
    <cellStyle name="Style 22" xfId="410"/>
    <cellStyle name="Style 23" xfId="411"/>
    <cellStyle name="Style 24" xfId="412"/>
    <cellStyle name="Style 25" xfId="413"/>
    <cellStyle name="Style 26" xfId="414"/>
    <cellStyle name="Style 27" xfId="415"/>
    <cellStyle name="Style 28" xfId="416"/>
    <cellStyle name="Style 29" xfId="417"/>
    <cellStyle name="Style 3" xfId="418"/>
    <cellStyle name="Style 30" xfId="419"/>
    <cellStyle name="Style 31" xfId="420"/>
    <cellStyle name="Style 32" xfId="421"/>
    <cellStyle name="Style 33" xfId="422"/>
    <cellStyle name="Style 34" xfId="423"/>
    <cellStyle name="Style 35" xfId="424"/>
    <cellStyle name="Style 36" xfId="425"/>
    <cellStyle name="Style 39" xfId="426"/>
    <cellStyle name="Style 4" xfId="427"/>
    <cellStyle name="style1" xfId="428"/>
    <cellStyle name="Style2" xfId="944"/>
    <cellStyle name="Style3" xfId="945"/>
    <cellStyle name="Style4" xfId="946"/>
    <cellStyle name="Style5" xfId="947"/>
    <cellStyle name="style9" xfId="948"/>
    <cellStyle name="Sub totals" xfId="949"/>
    <cellStyle name="subheading" xfId="429"/>
    <cellStyle name="SubRoutine" xfId="430"/>
    <cellStyle name="Subscribers" xfId="431"/>
    <cellStyle name="Subtitle" xfId="432"/>
    <cellStyle name="Subtotal" xfId="433"/>
    <cellStyle name="Table  - Style6" xfId="434"/>
    <cellStyle name="Table Head" xfId="435"/>
    <cellStyle name="Table Head Aligned" xfId="436"/>
    <cellStyle name="Table Head Blue" xfId="437"/>
    <cellStyle name="Table Head Green" xfId="438"/>
    <cellStyle name="Table Head_Alamosa Bids II" xfId="439"/>
    <cellStyle name="Table Heading" xfId="440"/>
    <cellStyle name="Table Label" xfId="441"/>
    <cellStyle name="Table Source" xfId="442"/>
    <cellStyle name="Table Text" xfId="443"/>
    <cellStyle name="Table Title" xfId="444"/>
    <cellStyle name="Table Units" xfId="445"/>
    <cellStyle name="Table_Header" xfId="446"/>
    <cellStyle name="TableBody_sbcpac" xfId="447"/>
    <cellStyle name="tahoma" xfId="448"/>
    <cellStyle name="Technical Input" xfId="449"/>
    <cellStyle name="Technical_Input" xfId="950"/>
    <cellStyle name="Test1" xfId="951"/>
    <cellStyle name="Text" xfId="450"/>
    <cellStyle name="Text 1" xfId="451"/>
    <cellStyle name="Text 2" xfId="452"/>
    <cellStyle name="Text 8" xfId="453"/>
    <cellStyle name="Text Head" xfId="454"/>
    <cellStyle name="Text Head 1" xfId="455"/>
    <cellStyle name="Text Head 2" xfId="456"/>
    <cellStyle name="Text Indent 1" xfId="457"/>
    <cellStyle name="Text Indent 2" xfId="458"/>
    <cellStyle name="Times 10" xfId="459"/>
    <cellStyle name="Times 12" xfId="460"/>
    <cellStyle name="Times New Roman" xfId="461"/>
    <cellStyle name="Title  - Style1" xfId="462"/>
    <cellStyle name="Title - PROJECT" xfId="463"/>
    <cellStyle name="Title - Underline" xfId="464"/>
    <cellStyle name="title1" xfId="465"/>
    <cellStyle name="Title10" xfId="466"/>
    <cellStyle name="Title2" xfId="467"/>
    <cellStyle name="Title8" xfId="468"/>
    <cellStyle name="Title8Left" xfId="469"/>
    <cellStyle name="TitleCenter" xfId="470"/>
    <cellStyle name="TitleLeft" xfId="471"/>
    <cellStyle name="Titles - Col. Headings" xfId="472"/>
    <cellStyle name="Titles - Other" xfId="473"/>
    <cellStyle name="TOC 1" xfId="474"/>
    <cellStyle name="TOC 2" xfId="475"/>
    <cellStyle name="Top and Bottom Border" xfId="476"/>
    <cellStyle name="topline" xfId="477"/>
    <cellStyle name="TopThick" xfId="478"/>
    <cellStyle name="TotalCurrency" xfId="479"/>
    <cellStyle name="Totals" xfId="480"/>
    <cellStyle name="TotalsComma" xfId="481"/>
    <cellStyle name="TotCol - Style5" xfId="482"/>
    <cellStyle name="TotRow - Style4" xfId="483"/>
    <cellStyle name="TransVal" xfId="484"/>
    <cellStyle name="un-bold" xfId="952"/>
    <cellStyle name="un-Pattern" xfId="955"/>
    <cellStyle name="un-wrap" xfId="956"/>
    <cellStyle name="Underline" xfId="485"/>
    <cellStyle name="unit" xfId="953"/>
    <cellStyle name="Units" xfId="954"/>
    <cellStyle name="User_Defined_A" xfId="486"/>
    <cellStyle name="W_Â" xfId="487"/>
    <cellStyle name="Währung [0]_Technikwerte1299A" xfId="488"/>
    <cellStyle name="Währung_Technikwerte1299A" xfId="489"/>
    <cellStyle name="white/hidden" xfId="957"/>
    <cellStyle name="WIP" xfId="958"/>
    <cellStyle name="Word_Formula" xfId="959"/>
    <cellStyle name="wrap" xfId="960"/>
    <cellStyle name="xMillions ($0.0m)" xfId="961"/>
    <cellStyle name="xMillions (0.0)" xfId="962"/>
    <cellStyle name="xThousands ($0.0k)" xfId="963"/>
    <cellStyle name="xThousands (0.0)" xfId="964"/>
    <cellStyle name="year" xfId="490"/>
    <cellStyle name="Yen" xfId="491"/>
    <cellStyle name="Zaph Call 11pt" xfId="4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1" Type="http://schemas.openxmlformats.org/officeDocument/2006/relationships/externalLink" Target="externalLinks/externalLink5.xml"/><Relationship Id="rId12" Type="http://schemas.openxmlformats.org/officeDocument/2006/relationships/externalLink" Target="externalLinks/externalLink6.xml"/><Relationship Id="rId13" Type="http://schemas.openxmlformats.org/officeDocument/2006/relationships/externalLink" Target="externalLinks/externalLink7.xml"/><Relationship Id="rId14" Type="http://schemas.openxmlformats.org/officeDocument/2006/relationships/externalLink" Target="externalLinks/externalLink8.xml"/><Relationship Id="rId15" Type="http://schemas.openxmlformats.org/officeDocument/2006/relationships/externalLink" Target="externalLinks/externalLink9.xml"/><Relationship Id="rId16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2.xml"/><Relationship Id="rId1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MPT lease expiry profile by area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'MPT Portfolio'!$B$26:$H$26</c:f>
              <c:strCache>
                <c:ptCount val="7"/>
                <c:pt idx="0">
                  <c:v>Vacant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Beyond</c:v>
                </c:pt>
              </c:strCache>
            </c:strRef>
          </c:cat>
          <c:val>
            <c:numRef>
              <c:f>'MPT Portfolio'!$B$27:$H$27</c:f>
              <c:numCache>
                <c:formatCode>0%</c:formatCode>
                <c:ptCount val="7"/>
                <c:pt idx="0">
                  <c:v>0.0188889202065863</c:v>
                </c:pt>
                <c:pt idx="1">
                  <c:v>0.0706356926350874</c:v>
                </c:pt>
                <c:pt idx="2">
                  <c:v>0.0881937907257231</c:v>
                </c:pt>
                <c:pt idx="3">
                  <c:v>0.108655803630782</c:v>
                </c:pt>
                <c:pt idx="4">
                  <c:v>0.0849883216408098</c:v>
                </c:pt>
                <c:pt idx="5">
                  <c:v>0.112235607514809</c:v>
                </c:pt>
                <c:pt idx="6">
                  <c:v>0.516401863646203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734840"/>
        <c:axId val="714783384"/>
      </c:barChart>
      <c:catAx>
        <c:axId val="71473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783384"/>
        <c:crosses val="autoZero"/>
        <c:auto val="1"/>
        <c:lblAlgn val="ctr"/>
        <c:lblOffset val="100"/>
        <c:noMultiLvlLbl val="0"/>
      </c:catAx>
      <c:valAx>
        <c:axId val="7147833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714734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FY11 geographic</a:t>
            </a:r>
            <a:r>
              <a:rPr lang="en-AU" sz="1000" baseline="0"/>
              <a:t> diversification</a:t>
            </a:r>
            <a:endParaRPr lang="en-AU" sz="1000"/>
          </a:p>
        </c:rich>
      </c:tx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'MPT Portfolio'!$A$3:$A$8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SA</c:v>
                </c:pt>
                <c:pt idx="5">
                  <c:v>USA</c:v>
                </c:pt>
              </c:strCache>
            </c:strRef>
          </c:cat>
          <c:val>
            <c:numRef>
              <c:f>'MPT Portfolio'!$B$3:$B$8</c:f>
              <c:numCache>
                <c:formatCode>0.0%</c:formatCode>
                <c:ptCount val="6"/>
                <c:pt idx="0">
                  <c:v>0.613696377843598</c:v>
                </c:pt>
                <c:pt idx="1">
                  <c:v>0.154762315265596</c:v>
                </c:pt>
                <c:pt idx="2">
                  <c:v>0.139836753532182</c:v>
                </c:pt>
                <c:pt idx="3">
                  <c:v>0.0830454546633045</c:v>
                </c:pt>
                <c:pt idx="4">
                  <c:v>0.00330031054477968</c:v>
                </c:pt>
                <c:pt idx="5">
                  <c:v>0.0053587881505406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12280"/>
        <c:axId val="714815320"/>
      </c:barChart>
      <c:catAx>
        <c:axId val="714812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14815320"/>
        <c:crosses val="autoZero"/>
        <c:auto val="1"/>
        <c:lblAlgn val="ctr"/>
        <c:lblOffset val="100"/>
        <c:noMultiLvlLbl val="0"/>
      </c:catAx>
      <c:valAx>
        <c:axId val="71481532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714812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/>
              <a:t>FY11 Sector diversification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1056885216081"/>
          <c:y val="0.136092988376453"/>
          <c:w val="0.594472077128973"/>
          <c:h val="0.779762075195146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'MPT Portfolio'!$G$3:$G$5</c:f>
              <c:strCache>
                <c:ptCount val="3"/>
                <c:pt idx="0">
                  <c:v>Office</c:v>
                </c:pt>
                <c:pt idx="1">
                  <c:v>Retail</c:v>
                </c:pt>
                <c:pt idx="2">
                  <c:v>Industrial</c:v>
                </c:pt>
              </c:strCache>
            </c:strRef>
          </c:cat>
          <c:val>
            <c:numRef>
              <c:f>'MPT Portfolio'!$H$3:$H$5</c:f>
              <c:numCache>
                <c:formatCode>0.0%</c:formatCode>
                <c:ptCount val="3"/>
                <c:pt idx="0">
                  <c:v>0.569869689907639</c:v>
                </c:pt>
                <c:pt idx="1">
                  <c:v>0.301732082590262</c:v>
                </c:pt>
                <c:pt idx="2">
                  <c:v>0.128398227502099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3348643919511"/>
          <c:y val="0.304979585885098"/>
          <c:w val="0.182820093032925"/>
          <c:h val="0.2348430309847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 i="0" baseline="0"/>
              <a:t>Office Portfolio Weighting to Key Growth Markets</a:t>
            </a:r>
            <a:endParaRPr lang="en-AU" sz="10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0196369096895"/>
          <c:y val="0.155092592592593"/>
          <c:w val="0.54441727791361"/>
          <c:h val="0.773148148148149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'Office Portfolio'!$A$3:$A$7</c:f>
              <c:strCache>
                <c:ptCount val="5"/>
                <c:pt idx="0">
                  <c:v>Sydney</c:v>
                </c:pt>
                <c:pt idx="1">
                  <c:v>Mebourne</c:v>
                </c:pt>
                <c:pt idx="2">
                  <c:v>Brisbane</c:v>
                </c:pt>
                <c:pt idx="3">
                  <c:v>Canberra</c:v>
                </c:pt>
                <c:pt idx="4">
                  <c:v>Adelaide</c:v>
                </c:pt>
              </c:strCache>
            </c:strRef>
          </c:cat>
          <c:val>
            <c:numRef>
              <c:f>'Office Portfolio'!$B$3:$B$7</c:f>
              <c:numCache>
                <c:formatCode>0%</c:formatCode>
                <c:ptCount val="5"/>
                <c:pt idx="0">
                  <c:v>0.66</c:v>
                </c:pt>
                <c:pt idx="1">
                  <c:v>0.14</c:v>
                </c:pt>
                <c:pt idx="2">
                  <c:v>0.07</c:v>
                </c:pt>
                <c:pt idx="3">
                  <c:v>0.12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2947373513795"/>
          <c:y val="0.220126330362551"/>
          <c:w val="0.473860686768993"/>
          <c:h val="0.564987741916875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'Office Portfolio'!$G$3:$G$6</c:f>
              <c:strCache>
                <c:ptCount val="4"/>
                <c:pt idx="0">
                  <c:v>Premium grade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Portfolio'!$H$3:$H$6</c:f>
              <c:numCache>
                <c:formatCode>0.0%</c:formatCode>
                <c:ptCount val="4"/>
                <c:pt idx="0">
                  <c:v>0.283597818001488</c:v>
                </c:pt>
                <c:pt idx="1">
                  <c:v>0.603582940738904</c:v>
                </c:pt>
                <c:pt idx="2">
                  <c:v>0.10469873543268</c:v>
                </c:pt>
                <c:pt idx="3">
                  <c:v>0.00712050582692784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Office lease expiry</a:t>
            </a:r>
            <a:r>
              <a:rPr lang="en-AU" sz="1000" baseline="0"/>
              <a:t> profile by area</a:t>
            </a:r>
            <a:endParaRPr lang="en-AU" sz="10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'Office Portfolio'!$B$28:$H$28</c:f>
              <c:strCache>
                <c:ptCount val="7"/>
                <c:pt idx="0">
                  <c:v>Vacant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Beyond</c:v>
                </c:pt>
              </c:strCache>
            </c:strRef>
          </c:cat>
          <c:val>
            <c:numRef>
              <c:f>'Office Portfolio'!$B$29:$H$29</c:f>
              <c:numCache>
                <c:formatCode>0%</c:formatCode>
                <c:ptCount val="7"/>
                <c:pt idx="0">
                  <c:v>0.0217132512453186</c:v>
                </c:pt>
                <c:pt idx="1">
                  <c:v>0.0743295214585276</c:v>
                </c:pt>
                <c:pt idx="2">
                  <c:v>0.0857637038699256</c:v>
                </c:pt>
                <c:pt idx="3">
                  <c:v>0.067855134169653</c:v>
                </c:pt>
                <c:pt idx="4">
                  <c:v>0.0631746018811097</c:v>
                </c:pt>
                <c:pt idx="5">
                  <c:v>0.135084507599596</c:v>
                </c:pt>
                <c:pt idx="6">
                  <c:v>0.553079279775869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30040"/>
        <c:axId val="714933080"/>
      </c:barChart>
      <c:catAx>
        <c:axId val="71493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933080"/>
        <c:crosses val="autoZero"/>
        <c:auto val="1"/>
        <c:lblAlgn val="ctr"/>
        <c:lblOffset val="100"/>
        <c:noMultiLvlLbl val="0"/>
      </c:catAx>
      <c:valAx>
        <c:axId val="7149330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714930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Retail diversification by grade</a:t>
            </a:r>
          </a:p>
        </c:rich>
      </c:tx>
      <c:layout/>
      <c:overlay val="1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'Retail Portfolio'!$A$3:$A$6</c:f>
              <c:strCache>
                <c:ptCount val="4"/>
                <c:pt idx="0">
                  <c:v>Sub Regional</c:v>
                </c:pt>
                <c:pt idx="1">
                  <c:v>Bulky Goods Centre</c:v>
                </c:pt>
                <c:pt idx="2">
                  <c:v>CBD Retail</c:v>
                </c:pt>
                <c:pt idx="3">
                  <c:v>Neighbourhood</c:v>
                </c:pt>
              </c:strCache>
            </c:strRef>
          </c:cat>
          <c:val>
            <c:numRef>
              <c:f>'Retail Portfolio'!$B$3:$B$6</c:f>
              <c:numCache>
                <c:formatCode>0.0%</c:formatCode>
                <c:ptCount val="4"/>
                <c:pt idx="0">
                  <c:v>0.775800503424457</c:v>
                </c:pt>
                <c:pt idx="1">
                  <c:v>0.0611719253058596</c:v>
                </c:pt>
                <c:pt idx="2">
                  <c:v>0.0919042322777029</c:v>
                </c:pt>
                <c:pt idx="3">
                  <c:v>0.0711233389919803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/>
              <a:t>Retail</a:t>
            </a:r>
            <a:r>
              <a:rPr lang="en-AU" sz="1000" baseline="0"/>
              <a:t> lease expiry by area</a:t>
            </a:r>
            <a:endParaRPr lang="en-AU" sz="1000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'Retail Portfolio'!$B$22:$H$22</c:f>
              <c:strCache>
                <c:ptCount val="7"/>
                <c:pt idx="0">
                  <c:v>Vacant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Beyond</c:v>
                </c:pt>
              </c:strCache>
            </c:strRef>
          </c:cat>
          <c:val>
            <c:numRef>
              <c:f>'Retail Portfolio'!$B$23:$H$23</c:f>
              <c:numCache>
                <c:formatCode>0%</c:formatCode>
                <c:ptCount val="7"/>
                <c:pt idx="0">
                  <c:v>0.00998469795375932</c:v>
                </c:pt>
                <c:pt idx="1">
                  <c:v>0.0943312460017776</c:v>
                </c:pt>
                <c:pt idx="2">
                  <c:v>0.0987344210857049</c:v>
                </c:pt>
                <c:pt idx="3">
                  <c:v>0.104053582725698</c:v>
                </c:pt>
                <c:pt idx="4">
                  <c:v>0.105576600279663</c:v>
                </c:pt>
                <c:pt idx="5">
                  <c:v>0.120246980457538</c:v>
                </c:pt>
                <c:pt idx="6">
                  <c:v>0.467072471495859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96824"/>
        <c:axId val="714999864"/>
      </c:barChart>
      <c:catAx>
        <c:axId val="71499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999864"/>
        <c:crosses val="autoZero"/>
        <c:auto val="1"/>
        <c:lblAlgn val="ctr"/>
        <c:lblOffset val="100"/>
        <c:noMultiLvlLbl val="0"/>
      </c:catAx>
      <c:valAx>
        <c:axId val="7149998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714996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29</xdr:row>
      <xdr:rowOff>0</xdr:rowOff>
    </xdr:from>
    <xdr:to>
      <xdr:col>6</xdr:col>
      <xdr:colOff>523875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</xdr:row>
      <xdr:rowOff>76200</xdr:rowOff>
    </xdr:from>
    <xdr:to>
      <xdr:col>4</xdr:col>
      <xdr:colOff>390525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180975</xdr:colOff>
      <xdr:row>8</xdr:row>
      <xdr:rowOff>19050</xdr:rowOff>
    </xdr:from>
    <xdr:to>
      <xdr:col>10</xdr:col>
      <xdr:colOff>285750</xdr:colOff>
      <xdr:row>23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7</xdr:row>
      <xdr:rowOff>85725</xdr:rowOff>
    </xdr:from>
    <xdr:to>
      <xdr:col>4</xdr:col>
      <xdr:colOff>600075</xdr:colOff>
      <xdr:row>23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7</xdr:row>
      <xdr:rowOff>104775</xdr:rowOff>
    </xdr:from>
    <xdr:to>
      <xdr:col>11</xdr:col>
      <xdr:colOff>495300</xdr:colOff>
      <xdr:row>23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30</xdr:row>
      <xdr:rowOff>9525</xdr:rowOff>
    </xdr:from>
    <xdr:to>
      <xdr:col>7</xdr:col>
      <xdr:colOff>76200</xdr:colOff>
      <xdr:row>46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85725</xdr:rowOff>
    </xdr:from>
    <xdr:to>
      <xdr:col>9</xdr:col>
      <xdr:colOff>9525</xdr:colOff>
      <xdr:row>18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24</xdr:row>
      <xdr:rowOff>47625</xdr:rowOff>
    </xdr:from>
    <xdr:to>
      <xdr:col>7</xdr:col>
      <xdr:colOff>485775</xdr:colOff>
      <xdr:row>40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Portfolio%20Analysis/Tenant%20Retention/Portfolio%20Analysis/Corporate%20Rating/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/Budget/2006/Current%20Working%20Copy/2006%20ACCRUAL-CASH%20Budget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/FDCMGMT/CORP/USER/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/Treasury/Banking/Cash%20&amp;%20Funds%20Transfer/Cash%20Reports/FY08/CASHMT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/Forecast%20Models/Divisional/Homes/Homes%2005110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VasilioS/Personal/Corp%20Services%20Overhead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buffierm/Local%20Settings/Temporary%20Internet%20Files/OLK19/Excom0706-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/Portfolio%20Analysis/Corporate%20Rating/Mirvac's%20Expiry%20Profile%20-%20June%202005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JFG-Common/Finance/Forecasts/EVA%20exercise%20-%20Sept%2006/Travelodge/Budgets%20&amp;%20Forecasts/2006/Travelodge%20Model%20-%20Inc%20Toga%20Forecas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lhoard/Local%20Settings/Temporary%20Internet%20Files/OLKCC/Documents%20and%20Settings/lhoard/Local%20Settings/Temporary%20Internet%20Files/OLKCC/CMS020%202006%20Budget%20Template-D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/Comshare/FDC/Fadrvr32.xl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/Model/MGR%20FCAST%20060210v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ignategroup12/Downloads/mvsyd/DEPT/Investments/Group%20Finance/Accounting/Trusts/Mirvac%20Property%20Trust/MPT%20Financial%20Statements/MPT%20June%202007/MPT%20Fin%20Stat%20Schedules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gmt"/>
      <sheetName val="StatReport"/>
      <sheetName val="MgmtReport"/>
      <sheetName val="Monthly"/>
      <sheetName val="Lists"/>
      <sheetName val="S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om"/>
      <sheetName val="Consol"/>
      <sheetName val="Forecast Analysis"/>
      <sheetName val="Management"/>
      <sheetName val="BalSheet Apr07"/>
      <sheetName val="OH Division - Exc HPA"/>
      <sheetName val="Recon"/>
      <sheetName val="BalSheet"/>
      <sheetName val="Consolidated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DRVR32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B3" sqref="B3"/>
    </sheetView>
  </sheetViews>
  <sheetFormatPr baseColWidth="10" defaultColWidth="8.83203125" defaultRowHeight="14" x14ac:dyDescent="0"/>
  <cols>
    <col min="1" max="1" width="36.5" customWidth="1"/>
    <col min="7" max="7" width="19.5" customWidth="1"/>
  </cols>
  <sheetData>
    <row r="1" spans="1:8">
      <c r="A1" s="90" t="s">
        <v>210</v>
      </c>
    </row>
    <row r="2" spans="1:8">
      <c r="A2" s="90" t="s">
        <v>211</v>
      </c>
      <c r="B2" s="91"/>
      <c r="G2" s="90" t="s">
        <v>212</v>
      </c>
      <c r="H2" s="91"/>
    </row>
    <row r="3" spans="1:8">
      <c r="A3" t="s">
        <v>78</v>
      </c>
      <c r="B3" s="92">
        <v>0.61369637784359765</v>
      </c>
      <c r="G3" t="s">
        <v>208</v>
      </c>
      <c r="H3" s="92">
        <v>0.56986968990763942</v>
      </c>
    </row>
    <row r="4" spans="1:8">
      <c r="A4" t="s">
        <v>92</v>
      </c>
      <c r="B4" s="92">
        <v>0.15476231526559564</v>
      </c>
      <c r="G4" t="s">
        <v>38</v>
      </c>
      <c r="H4" s="92">
        <v>0.30173208259026174</v>
      </c>
    </row>
    <row r="5" spans="1:8">
      <c r="A5" t="s">
        <v>112</v>
      </c>
      <c r="B5" s="92">
        <v>0.13983675353218189</v>
      </c>
      <c r="G5" t="s">
        <v>39</v>
      </c>
      <c r="H5" s="92">
        <f>6.42449030938809%+1.67795749259936%+4.73737494822244%</f>
        <v>0.12839822750209889</v>
      </c>
    </row>
    <row r="6" spans="1:8">
      <c r="A6" t="s">
        <v>106</v>
      </c>
      <c r="B6" s="92">
        <v>8.3045454663304527E-2</v>
      </c>
    </row>
    <row r="7" spans="1:8">
      <c r="A7" t="s">
        <v>118</v>
      </c>
      <c r="B7" s="92">
        <v>3.3003105447796843E-3</v>
      </c>
      <c r="H7" s="92"/>
    </row>
    <row r="8" spans="1:8">
      <c r="A8" t="s">
        <v>162</v>
      </c>
      <c r="B8" s="92">
        <v>5.3587881505405962E-3</v>
      </c>
    </row>
    <row r="25" spans="1:8">
      <c r="A25" s="90" t="s">
        <v>213</v>
      </c>
    </row>
    <row r="26" spans="1:8">
      <c r="A26" s="93" t="s">
        <v>214</v>
      </c>
      <c r="B26" s="94" t="s">
        <v>215</v>
      </c>
      <c r="C26" s="94" t="s">
        <v>216</v>
      </c>
      <c r="D26" s="94" t="s">
        <v>217</v>
      </c>
      <c r="E26" s="94" t="s">
        <v>218</v>
      </c>
      <c r="F26" s="94" t="s">
        <v>219</v>
      </c>
      <c r="G26" s="94" t="s">
        <v>220</v>
      </c>
      <c r="H26" s="94" t="s">
        <v>221</v>
      </c>
    </row>
    <row r="27" spans="1:8">
      <c r="A27" s="93" t="s">
        <v>222</v>
      </c>
      <c r="B27" s="95">
        <v>1.8888920206586342E-2</v>
      </c>
      <c r="C27" s="95">
        <v>7.0635692635087413E-2</v>
      </c>
      <c r="D27" s="95">
        <v>8.8193790725723115E-2</v>
      </c>
      <c r="E27" s="95">
        <v>0.10865580363078156</v>
      </c>
      <c r="F27" s="95">
        <v>8.4988321640809841E-2</v>
      </c>
      <c r="G27" s="95">
        <v>0.11223560751480852</v>
      </c>
      <c r="H27" s="95">
        <v>0.51640186364620322</v>
      </c>
    </row>
    <row r="55" spans="2:2">
      <c r="B55" s="9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6" sqref="D6"/>
    </sheetView>
  </sheetViews>
  <sheetFormatPr baseColWidth="10" defaultColWidth="8.83203125" defaultRowHeight="14" x14ac:dyDescent="0"/>
  <cols>
    <col min="1" max="1" width="29.33203125" customWidth="1"/>
  </cols>
  <sheetData>
    <row r="1" spans="1:8">
      <c r="A1" s="90" t="s">
        <v>223</v>
      </c>
    </row>
    <row r="2" spans="1:8" s="90" customFormat="1">
      <c r="A2" s="90" t="s">
        <v>224</v>
      </c>
      <c r="G2" s="90" t="s">
        <v>225</v>
      </c>
    </row>
    <row r="3" spans="1:8">
      <c r="A3" t="s">
        <v>226</v>
      </c>
      <c r="B3" s="91">
        <v>0.66</v>
      </c>
      <c r="G3" t="s">
        <v>227</v>
      </c>
      <c r="H3" s="92">
        <v>0.2835978180014877</v>
      </c>
    </row>
    <row r="4" spans="1:8">
      <c r="A4" t="s">
        <v>228</v>
      </c>
      <c r="B4" s="91">
        <v>0.14000000000000001</v>
      </c>
      <c r="G4" t="s">
        <v>229</v>
      </c>
      <c r="H4" s="92">
        <v>0.60358294073890406</v>
      </c>
    </row>
    <row r="5" spans="1:8">
      <c r="A5" t="s">
        <v>230</v>
      </c>
      <c r="B5" s="91">
        <v>7.0000000000000007E-2</v>
      </c>
      <c r="G5" t="s">
        <v>231</v>
      </c>
      <c r="H5" s="92">
        <v>0.10469873543268039</v>
      </c>
    </row>
    <row r="6" spans="1:8">
      <c r="A6" t="s">
        <v>232</v>
      </c>
      <c r="B6" s="91">
        <v>0.12</v>
      </c>
      <c r="G6" t="s">
        <v>233</v>
      </c>
      <c r="H6" s="92">
        <v>7.1205058269278457E-3</v>
      </c>
    </row>
    <row r="7" spans="1:8">
      <c r="A7" t="s">
        <v>234</v>
      </c>
      <c r="B7" s="91">
        <v>0.01</v>
      </c>
    </row>
    <row r="25" spans="1:8">
      <c r="A25" s="90"/>
      <c r="B25" s="90"/>
    </row>
    <row r="27" spans="1:8">
      <c r="A27" s="90" t="s">
        <v>235</v>
      </c>
    </row>
    <row r="28" spans="1:8">
      <c r="A28" s="90" t="s">
        <v>214</v>
      </c>
      <c r="B28" s="94" t="s">
        <v>215</v>
      </c>
      <c r="C28" s="94" t="s">
        <v>216</v>
      </c>
      <c r="D28" s="94" t="s">
        <v>217</v>
      </c>
      <c r="E28" s="94" t="s">
        <v>218</v>
      </c>
      <c r="F28" s="94" t="s">
        <v>219</v>
      </c>
      <c r="G28" s="94" t="s">
        <v>220</v>
      </c>
      <c r="H28" s="94" t="s">
        <v>221</v>
      </c>
    </row>
    <row r="29" spans="1:8">
      <c r="A29" s="90" t="s">
        <v>222</v>
      </c>
      <c r="B29" s="96">
        <v>2.1713251245318574E-2</v>
      </c>
      <c r="C29" s="96">
        <v>7.4329521458527656E-2</v>
      </c>
      <c r="D29" s="96">
        <v>8.5763703869925587E-2</v>
      </c>
      <c r="E29" s="96">
        <v>6.7855134169652984E-2</v>
      </c>
      <c r="F29" s="96">
        <v>6.3174601881109738E-2</v>
      </c>
      <c r="G29" s="96">
        <v>0.135084507599596</v>
      </c>
      <c r="H29" s="96">
        <v>0.55307927977586946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3" sqref="A3"/>
    </sheetView>
  </sheetViews>
  <sheetFormatPr baseColWidth="10" defaultColWidth="8.83203125" defaultRowHeight="14" x14ac:dyDescent="0"/>
  <cols>
    <col min="1" max="1" width="31.5" bestFit="1" customWidth="1"/>
  </cols>
  <sheetData>
    <row r="1" spans="1:2">
      <c r="A1" s="90" t="s">
        <v>236</v>
      </c>
    </row>
    <row r="2" spans="1:2">
      <c r="A2" s="90" t="s">
        <v>237</v>
      </c>
    </row>
    <row r="3" spans="1:2">
      <c r="A3" t="s">
        <v>126</v>
      </c>
      <c r="B3" s="92">
        <v>0.77580050342445706</v>
      </c>
    </row>
    <row r="4" spans="1:2">
      <c r="A4" t="s">
        <v>139</v>
      </c>
      <c r="B4" s="92">
        <v>6.1171925305859624E-2</v>
      </c>
    </row>
    <row r="5" spans="1:2">
      <c r="A5" t="s">
        <v>123</v>
      </c>
      <c r="B5" s="92">
        <v>9.1904232277702974E-2</v>
      </c>
    </row>
    <row r="6" spans="1:2">
      <c r="A6" t="s">
        <v>132</v>
      </c>
      <c r="B6" s="92">
        <v>7.1123338991980325E-2</v>
      </c>
    </row>
    <row r="21" spans="1:8">
      <c r="A21" s="90" t="s">
        <v>238</v>
      </c>
    </row>
    <row r="22" spans="1:8">
      <c r="A22" s="90" t="s">
        <v>214</v>
      </c>
      <c r="B22" s="94" t="s">
        <v>215</v>
      </c>
      <c r="C22" s="94" t="s">
        <v>216</v>
      </c>
      <c r="D22" s="94" t="s">
        <v>217</v>
      </c>
      <c r="E22" s="94" t="s">
        <v>218</v>
      </c>
      <c r="F22" s="94" t="s">
        <v>219</v>
      </c>
      <c r="G22" s="94" t="s">
        <v>220</v>
      </c>
      <c r="H22" s="94" t="s">
        <v>221</v>
      </c>
    </row>
    <row r="23" spans="1:8">
      <c r="A23" s="90" t="s">
        <v>222</v>
      </c>
      <c r="B23" s="96">
        <v>9.9846979537593205E-3</v>
      </c>
      <c r="C23" s="96">
        <v>9.4331246001777627E-2</v>
      </c>
      <c r="D23" s="96">
        <v>9.8734421085704904E-2</v>
      </c>
      <c r="E23" s="96">
        <v>0.10405358272569788</v>
      </c>
      <c r="F23" s="96">
        <v>0.10557660027966329</v>
      </c>
      <c r="G23" s="96">
        <v>0.12024698045753819</v>
      </c>
      <c r="H23" s="96">
        <v>0.46707247149585884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93"/>
  <sheetViews>
    <sheetView zoomScale="70" zoomScaleSheetLayoutView="70" workbookViewId="0">
      <pane xSplit="2" ySplit="1" topLeftCell="C2" activePane="bottomRight" state="frozen"/>
      <selection pane="topRight" activeCell="H1" sqref="H1"/>
      <selection pane="bottomLeft" activeCell="A4" sqref="A4"/>
      <selection pane="bottomRight" activeCell="M75" sqref="M75"/>
    </sheetView>
  </sheetViews>
  <sheetFormatPr baseColWidth="10" defaultColWidth="10.6640625" defaultRowHeight="12" x14ac:dyDescent="0"/>
  <cols>
    <col min="1" max="1" width="52.83203125" style="50" customWidth="1"/>
    <col min="2" max="2" width="8.6640625" style="44" customWidth="1"/>
    <col min="3" max="3" width="18.6640625" style="43" customWidth="1"/>
    <col min="4" max="4" width="13.1640625" style="43" customWidth="1"/>
    <col min="5" max="5" width="10.83203125" style="43" customWidth="1"/>
    <col min="6" max="6" width="15" style="44" customWidth="1"/>
    <col min="7" max="7" width="10.6640625" style="44" customWidth="1"/>
    <col min="8" max="8" width="24.1640625" style="45" customWidth="1"/>
    <col min="9" max="9" width="16.1640625" style="46" customWidth="1"/>
    <col min="10" max="10" width="11.33203125" style="44" customWidth="1"/>
    <col min="11" max="11" width="18" style="44" customWidth="1"/>
    <col min="12" max="13" width="12.6640625" style="44" customWidth="1"/>
    <col min="14" max="256" width="10.6640625" style="47"/>
    <col min="257" max="257" width="52.83203125" style="47" customWidth="1"/>
    <col min="258" max="258" width="8.6640625" style="47" customWidth="1"/>
    <col min="259" max="259" width="18.6640625" style="47" customWidth="1"/>
    <col min="260" max="260" width="13.1640625" style="47" customWidth="1"/>
    <col min="261" max="261" width="10.83203125" style="47" customWidth="1"/>
    <col min="262" max="262" width="15" style="47" customWidth="1"/>
    <col min="263" max="263" width="10.6640625" style="47" customWidth="1"/>
    <col min="264" max="264" width="24.1640625" style="47" customWidth="1"/>
    <col min="265" max="265" width="16.1640625" style="47" customWidth="1"/>
    <col min="266" max="266" width="11.33203125" style="47" customWidth="1"/>
    <col min="267" max="267" width="18" style="47" customWidth="1"/>
    <col min="268" max="269" width="12.6640625" style="47" customWidth="1"/>
    <col min="270" max="512" width="10.6640625" style="47"/>
    <col min="513" max="513" width="52.83203125" style="47" customWidth="1"/>
    <col min="514" max="514" width="8.6640625" style="47" customWidth="1"/>
    <col min="515" max="515" width="18.6640625" style="47" customWidth="1"/>
    <col min="516" max="516" width="13.1640625" style="47" customWidth="1"/>
    <col min="517" max="517" width="10.83203125" style="47" customWidth="1"/>
    <col min="518" max="518" width="15" style="47" customWidth="1"/>
    <col min="519" max="519" width="10.6640625" style="47" customWidth="1"/>
    <col min="520" max="520" width="24.1640625" style="47" customWidth="1"/>
    <col min="521" max="521" width="16.1640625" style="47" customWidth="1"/>
    <col min="522" max="522" width="11.33203125" style="47" customWidth="1"/>
    <col min="523" max="523" width="18" style="47" customWidth="1"/>
    <col min="524" max="525" width="12.6640625" style="47" customWidth="1"/>
    <col min="526" max="768" width="10.6640625" style="47"/>
    <col min="769" max="769" width="52.83203125" style="47" customWidth="1"/>
    <col min="770" max="770" width="8.6640625" style="47" customWidth="1"/>
    <col min="771" max="771" width="18.6640625" style="47" customWidth="1"/>
    <col min="772" max="772" width="13.1640625" style="47" customWidth="1"/>
    <col min="773" max="773" width="10.83203125" style="47" customWidth="1"/>
    <col min="774" max="774" width="15" style="47" customWidth="1"/>
    <col min="775" max="775" width="10.6640625" style="47" customWidth="1"/>
    <col min="776" max="776" width="24.1640625" style="47" customWidth="1"/>
    <col min="777" max="777" width="16.1640625" style="47" customWidth="1"/>
    <col min="778" max="778" width="11.33203125" style="47" customWidth="1"/>
    <col min="779" max="779" width="18" style="47" customWidth="1"/>
    <col min="780" max="781" width="12.6640625" style="47" customWidth="1"/>
    <col min="782" max="1024" width="10.6640625" style="47"/>
    <col min="1025" max="1025" width="52.83203125" style="47" customWidth="1"/>
    <col min="1026" max="1026" width="8.6640625" style="47" customWidth="1"/>
    <col min="1027" max="1027" width="18.6640625" style="47" customWidth="1"/>
    <col min="1028" max="1028" width="13.1640625" style="47" customWidth="1"/>
    <col min="1029" max="1029" width="10.83203125" style="47" customWidth="1"/>
    <col min="1030" max="1030" width="15" style="47" customWidth="1"/>
    <col min="1031" max="1031" width="10.6640625" style="47" customWidth="1"/>
    <col min="1032" max="1032" width="24.1640625" style="47" customWidth="1"/>
    <col min="1033" max="1033" width="16.1640625" style="47" customWidth="1"/>
    <col min="1034" max="1034" width="11.33203125" style="47" customWidth="1"/>
    <col min="1035" max="1035" width="18" style="47" customWidth="1"/>
    <col min="1036" max="1037" width="12.6640625" style="47" customWidth="1"/>
    <col min="1038" max="1280" width="10.6640625" style="47"/>
    <col min="1281" max="1281" width="52.83203125" style="47" customWidth="1"/>
    <col min="1282" max="1282" width="8.6640625" style="47" customWidth="1"/>
    <col min="1283" max="1283" width="18.6640625" style="47" customWidth="1"/>
    <col min="1284" max="1284" width="13.1640625" style="47" customWidth="1"/>
    <col min="1285" max="1285" width="10.83203125" style="47" customWidth="1"/>
    <col min="1286" max="1286" width="15" style="47" customWidth="1"/>
    <col min="1287" max="1287" width="10.6640625" style="47" customWidth="1"/>
    <col min="1288" max="1288" width="24.1640625" style="47" customWidth="1"/>
    <col min="1289" max="1289" width="16.1640625" style="47" customWidth="1"/>
    <col min="1290" max="1290" width="11.33203125" style="47" customWidth="1"/>
    <col min="1291" max="1291" width="18" style="47" customWidth="1"/>
    <col min="1292" max="1293" width="12.6640625" style="47" customWidth="1"/>
    <col min="1294" max="1536" width="10.6640625" style="47"/>
    <col min="1537" max="1537" width="52.83203125" style="47" customWidth="1"/>
    <col min="1538" max="1538" width="8.6640625" style="47" customWidth="1"/>
    <col min="1539" max="1539" width="18.6640625" style="47" customWidth="1"/>
    <col min="1540" max="1540" width="13.1640625" style="47" customWidth="1"/>
    <col min="1541" max="1541" width="10.83203125" style="47" customWidth="1"/>
    <col min="1542" max="1542" width="15" style="47" customWidth="1"/>
    <col min="1543" max="1543" width="10.6640625" style="47" customWidth="1"/>
    <col min="1544" max="1544" width="24.1640625" style="47" customWidth="1"/>
    <col min="1545" max="1545" width="16.1640625" style="47" customWidth="1"/>
    <col min="1546" max="1546" width="11.33203125" style="47" customWidth="1"/>
    <col min="1547" max="1547" width="18" style="47" customWidth="1"/>
    <col min="1548" max="1549" width="12.6640625" style="47" customWidth="1"/>
    <col min="1550" max="1792" width="10.6640625" style="47"/>
    <col min="1793" max="1793" width="52.83203125" style="47" customWidth="1"/>
    <col min="1794" max="1794" width="8.6640625" style="47" customWidth="1"/>
    <col min="1795" max="1795" width="18.6640625" style="47" customWidth="1"/>
    <col min="1796" max="1796" width="13.1640625" style="47" customWidth="1"/>
    <col min="1797" max="1797" width="10.83203125" style="47" customWidth="1"/>
    <col min="1798" max="1798" width="15" style="47" customWidth="1"/>
    <col min="1799" max="1799" width="10.6640625" style="47" customWidth="1"/>
    <col min="1800" max="1800" width="24.1640625" style="47" customWidth="1"/>
    <col min="1801" max="1801" width="16.1640625" style="47" customWidth="1"/>
    <col min="1802" max="1802" width="11.33203125" style="47" customWidth="1"/>
    <col min="1803" max="1803" width="18" style="47" customWidth="1"/>
    <col min="1804" max="1805" width="12.6640625" style="47" customWidth="1"/>
    <col min="1806" max="2048" width="10.6640625" style="47"/>
    <col min="2049" max="2049" width="52.83203125" style="47" customWidth="1"/>
    <col min="2050" max="2050" width="8.6640625" style="47" customWidth="1"/>
    <col min="2051" max="2051" width="18.6640625" style="47" customWidth="1"/>
    <col min="2052" max="2052" width="13.1640625" style="47" customWidth="1"/>
    <col min="2053" max="2053" width="10.83203125" style="47" customWidth="1"/>
    <col min="2054" max="2054" width="15" style="47" customWidth="1"/>
    <col min="2055" max="2055" width="10.6640625" style="47" customWidth="1"/>
    <col min="2056" max="2056" width="24.1640625" style="47" customWidth="1"/>
    <col min="2057" max="2057" width="16.1640625" style="47" customWidth="1"/>
    <col min="2058" max="2058" width="11.33203125" style="47" customWidth="1"/>
    <col min="2059" max="2059" width="18" style="47" customWidth="1"/>
    <col min="2060" max="2061" width="12.6640625" style="47" customWidth="1"/>
    <col min="2062" max="2304" width="10.6640625" style="47"/>
    <col min="2305" max="2305" width="52.83203125" style="47" customWidth="1"/>
    <col min="2306" max="2306" width="8.6640625" style="47" customWidth="1"/>
    <col min="2307" max="2307" width="18.6640625" style="47" customWidth="1"/>
    <col min="2308" max="2308" width="13.1640625" style="47" customWidth="1"/>
    <col min="2309" max="2309" width="10.83203125" style="47" customWidth="1"/>
    <col min="2310" max="2310" width="15" style="47" customWidth="1"/>
    <col min="2311" max="2311" width="10.6640625" style="47" customWidth="1"/>
    <col min="2312" max="2312" width="24.1640625" style="47" customWidth="1"/>
    <col min="2313" max="2313" width="16.1640625" style="47" customWidth="1"/>
    <col min="2314" max="2314" width="11.33203125" style="47" customWidth="1"/>
    <col min="2315" max="2315" width="18" style="47" customWidth="1"/>
    <col min="2316" max="2317" width="12.6640625" style="47" customWidth="1"/>
    <col min="2318" max="2560" width="10.6640625" style="47"/>
    <col min="2561" max="2561" width="52.83203125" style="47" customWidth="1"/>
    <col min="2562" max="2562" width="8.6640625" style="47" customWidth="1"/>
    <col min="2563" max="2563" width="18.6640625" style="47" customWidth="1"/>
    <col min="2564" max="2564" width="13.1640625" style="47" customWidth="1"/>
    <col min="2565" max="2565" width="10.83203125" style="47" customWidth="1"/>
    <col min="2566" max="2566" width="15" style="47" customWidth="1"/>
    <col min="2567" max="2567" width="10.6640625" style="47" customWidth="1"/>
    <col min="2568" max="2568" width="24.1640625" style="47" customWidth="1"/>
    <col min="2569" max="2569" width="16.1640625" style="47" customWidth="1"/>
    <col min="2570" max="2570" width="11.33203125" style="47" customWidth="1"/>
    <col min="2571" max="2571" width="18" style="47" customWidth="1"/>
    <col min="2572" max="2573" width="12.6640625" style="47" customWidth="1"/>
    <col min="2574" max="2816" width="10.6640625" style="47"/>
    <col min="2817" max="2817" width="52.83203125" style="47" customWidth="1"/>
    <col min="2818" max="2818" width="8.6640625" style="47" customWidth="1"/>
    <col min="2819" max="2819" width="18.6640625" style="47" customWidth="1"/>
    <col min="2820" max="2820" width="13.1640625" style="47" customWidth="1"/>
    <col min="2821" max="2821" width="10.83203125" style="47" customWidth="1"/>
    <col min="2822" max="2822" width="15" style="47" customWidth="1"/>
    <col min="2823" max="2823" width="10.6640625" style="47" customWidth="1"/>
    <col min="2824" max="2824" width="24.1640625" style="47" customWidth="1"/>
    <col min="2825" max="2825" width="16.1640625" style="47" customWidth="1"/>
    <col min="2826" max="2826" width="11.33203125" style="47" customWidth="1"/>
    <col min="2827" max="2827" width="18" style="47" customWidth="1"/>
    <col min="2828" max="2829" width="12.6640625" style="47" customWidth="1"/>
    <col min="2830" max="3072" width="10.6640625" style="47"/>
    <col min="3073" max="3073" width="52.83203125" style="47" customWidth="1"/>
    <col min="3074" max="3074" width="8.6640625" style="47" customWidth="1"/>
    <col min="3075" max="3075" width="18.6640625" style="47" customWidth="1"/>
    <col min="3076" max="3076" width="13.1640625" style="47" customWidth="1"/>
    <col min="3077" max="3077" width="10.83203125" style="47" customWidth="1"/>
    <col min="3078" max="3078" width="15" style="47" customWidth="1"/>
    <col min="3079" max="3079" width="10.6640625" style="47" customWidth="1"/>
    <col min="3080" max="3080" width="24.1640625" style="47" customWidth="1"/>
    <col min="3081" max="3081" width="16.1640625" style="47" customWidth="1"/>
    <col min="3082" max="3082" width="11.33203125" style="47" customWidth="1"/>
    <col min="3083" max="3083" width="18" style="47" customWidth="1"/>
    <col min="3084" max="3085" width="12.6640625" style="47" customWidth="1"/>
    <col min="3086" max="3328" width="10.6640625" style="47"/>
    <col min="3329" max="3329" width="52.83203125" style="47" customWidth="1"/>
    <col min="3330" max="3330" width="8.6640625" style="47" customWidth="1"/>
    <col min="3331" max="3331" width="18.6640625" style="47" customWidth="1"/>
    <col min="3332" max="3332" width="13.1640625" style="47" customWidth="1"/>
    <col min="3333" max="3333" width="10.83203125" style="47" customWidth="1"/>
    <col min="3334" max="3334" width="15" style="47" customWidth="1"/>
    <col min="3335" max="3335" width="10.6640625" style="47" customWidth="1"/>
    <col min="3336" max="3336" width="24.1640625" style="47" customWidth="1"/>
    <col min="3337" max="3337" width="16.1640625" style="47" customWidth="1"/>
    <col min="3338" max="3338" width="11.33203125" style="47" customWidth="1"/>
    <col min="3339" max="3339" width="18" style="47" customWidth="1"/>
    <col min="3340" max="3341" width="12.6640625" style="47" customWidth="1"/>
    <col min="3342" max="3584" width="10.6640625" style="47"/>
    <col min="3585" max="3585" width="52.83203125" style="47" customWidth="1"/>
    <col min="3586" max="3586" width="8.6640625" style="47" customWidth="1"/>
    <col min="3587" max="3587" width="18.6640625" style="47" customWidth="1"/>
    <col min="3588" max="3588" width="13.1640625" style="47" customWidth="1"/>
    <col min="3589" max="3589" width="10.83203125" style="47" customWidth="1"/>
    <col min="3590" max="3590" width="15" style="47" customWidth="1"/>
    <col min="3591" max="3591" width="10.6640625" style="47" customWidth="1"/>
    <col min="3592" max="3592" width="24.1640625" style="47" customWidth="1"/>
    <col min="3593" max="3593" width="16.1640625" style="47" customWidth="1"/>
    <col min="3594" max="3594" width="11.33203125" style="47" customWidth="1"/>
    <col min="3595" max="3595" width="18" style="47" customWidth="1"/>
    <col min="3596" max="3597" width="12.6640625" style="47" customWidth="1"/>
    <col min="3598" max="3840" width="10.6640625" style="47"/>
    <col min="3841" max="3841" width="52.83203125" style="47" customWidth="1"/>
    <col min="3842" max="3842" width="8.6640625" style="47" customWidth="1"/>
    <col min="3843" max="3843" width="18.6640625" style="47" customWidth="1"/>
    <col min="3844" max="3844" width="13.1640625" style="47" customWidth="1"/>
    <col min="3845" max="3845" width="10.83203125" style="47" customWidth="1"/>
    <col min="3846" max="3846" width="15" style="47" customWidth="1"/>
    <col min="3847" max="3847" width="10.6640625" style="47" customWidth="1"/>
    <col min="3848" max="3848" width="24.1640625" style="47" customWidth="1"/>
    <col min="3849" max="3849" width="16.1640625" style="47" customWidth="1"/>
    <col min="3850" max="3850" width="11.33203125" style="47" customWidth="1"/>
    <col min="3851" max="3851" width="18" style="47" customWidth="1"/>
    <col min="3852" max="3853" width="12.6640625" style="47" customWidth="1"/>
    <col min="3854" max="4096" width="10.6640625" style="47"/>
    <col min="4097" max="4097" width="52.83203125" style="47" customWidth="1"/>
    <col min="4098" max="4098" width="8.6640625" style="47" customWidth="1"/>
    <col min="4099" max="4099" width="18.6640625" style="47" customWidth="1"/>
    <col min="4100" max="4100" width="13.1640625" style="47" customWidth="1"/>
    <col min="4101" max="4101" width="10.83203125" style="47" customWidth="1"/>
    <col min="4102" max="4102" width="15" style="47" customWidth="1"/>
    <col min="4103" max="4103" width="10.6640625" style="47" customWidth="1"/>
    <col min="4104" max="4104" width="24.1640625" style="47" customWidth="1"/>
    <col min="4105" max="4105" width="16.1640625" style="47" customWidth="1"/>
    <col min="4106" max="4106" width="11.33203125" style="47" customWidth="1"/>
    <col min="4107" max="4107" width="18" style="47" customWidth="1"/>
    <col min="4108" max="4109" width="12.6640625" style="47" customWidth="1"/>
    <col min="4110" max="4352" width="10.6640625" style="47"/>
    <col min="4353" max="4353" width="52.83203125" style="47" customWidth="1"/>
    <col min="4354" max="4354" width="8.6640625" style="47" customWidth="1"/>
    <col min="4355" max="4355" width="18.6640625" style="47" customWidth="1"/>
    <col min="4356" max="4356" width="13.1640625" style="47" customWidth="1"/>
    <col min="4357" max="4357" width="10.83203125" style="47" customWidth="1"/>
    <col min="4358" max="4358" width="15" style="47" customWidth="1"/>
    <col min="4359" max="4359" width="10.6640625" style="47" customWidth="1"/>
    <col min="4360" max="4360" width="24.1640625" style="47" customWidth="1"/>
    <col min="4361" max="4361" width="16.1640625" style="47" customWidth="1"/>
    <col min="4362" max="4362" width="11.33203125" style="47" customWidth="1"/>
    <col min="4363" max="4363" width="18" style="47" customWidth="1"/>
    <col min="4364" max="4365" width="12.6640625" style="47" customWidth="1"/>
    <col min="4366" max="4608" width="10.6640625" style="47"/>
    <col min="4609" max="4609" width="52.83203125" style="47" customWidth="1"/>
    <col min="4610" max="4610" width="8.6640625" style="47" customWidth="1"/>
    <col min="4611" max="4611" width="18.6640625" style="47" customWidth="1"/>
    <col min="4612" max="4612" width="13.1640625" style="47" customWidth="1"/>
    <col min="4613" max="4613" width="10.83203125" style="47" customWidth="1"/>
    <col min="4614" max="4614" width="15" style="47" customWidth="1"/>
    <col min="4615" max="4615" width="10.6640625" style="47" customWidth="1"/>
    <col min="4616" max="4616" width="24.1640625" style="47" customWidth="1"/>
    <col min="4617" max="4617" width="16.1640625" style="47" customWidth="1"/>
    <col min="4618" max="4618" width="11.33203125" style="47" customWidth="1"/>
    <col min="4619" max="4619" width="18" style="47" customWidth="1"/>
    <col min="4620" max="4621" width="12.6640625" style="47" customWidth="1"/>
    <col min="4622" max="4864" width="10.6640625" style="47"/>
    <col min="4865" max="4865" width="52.83203125" style="47" customWidth="1"/>
    <col min="4866" max="4866" width="8.6640625" style="47" customWidth="1"/>
    <col min="4867" max="4867" width="18.6640625" style="47" customWidth="1"/>
    <col min="4868" max="4868" width="13.1640625" style="47" customWidth="1"/>
    <col min="4869" max="4869" width="10.83203125" style="47" customWidth="1"/>
    <col min="4870" max="4870" width="15" style="47" customWidth="1"/>
    <col min="4871" max="4871" width="10.6640625" style="47" customWidth="1"/>
    <col min="4872" max="4872" width="24.1640625" style="47" customWidth="1"/>
    <col min="4873" max="4873" width="16.1640625" style="47" customWidth="1"/>
    <col min="4874" max="4874" width="11.33203125" style="47" customWidth="1"/>
    <col min="4875" max="4875" width="18" style="47" customWidth="1"/>
    <col min="4876" max="4877" width="12.6640625" style="47" customWidth="1"/>
    <col min="4878" max="5120" width="10.6640625" style="47"/>
    <col min="5121" max="5121" width="52.83203125" style="47" customWidth="1"/>
    <col min="5122" max="5122" width="8.6640625" style="47" customWidth="1"/>
    <col min="5123" max="5123" width="18.6640625" style="47" customWidth="1"/>
    <col min="5124" max="5124" width="13.1640625" style="47" customWidth="1"/>
    <col min="5125" max="5125" width="10.83203125" style="47" customWidth="1"/>
    <col min="5126" max="5126" width="15" style="47" customWidth="1"/>
    <col min="5127" max="5127" width="10.6640625" style="47" customWidth="1"/>
    <col min="5128" max="5128" width="24.1640625" style="47" customWidth="1"/>
    <col min="5129" max="5129" width="16.1640625" style="47" customWidth="1"/>
    <col min="5130" max="5130" width="11.33203125" style="47" customWidth="1"/>
    <col min="5131" max="5131" width="18" style="47" customWidth="1"/>
    <col min="5132" max="5133" width="12.6640625" style="47" customWidth="1"/>
    <col min="5134" max="5376" width="10.6640625" style="47"/>
    <col min="5377" max="5377" width="52.83203125" style="47" customWidth="1"/>
    <col min="5378" max="5378" width="8.6640625" style="47" customWidth="1"/>
    <col min="5379" max="5379" width="18.6640625" style="47" customWidth="1"/>
    <col min="5380" max="5380" width="13.1640625" style="47" customWidth="1"/>
    <col min="5381" max="5381" width="10.83203125" style="47" customWidth="1"/>
    <col min="5382" max="5382" width="15" style="47" customWidth="1"/>
    <col min="5383" max="5383" width="10.6640625" style="47" customWidth="1"/>
    <col min="5384" max="5384" width="24.1640625" style="47" customWidth="1"/>
    <col min="5385" max="5385" width="16.1640625" style="47" customWidth="1"/>
    <col min="5386" max="5386" width="11.33203125" style="47" customWidth="1"/>
    <col min="5387" max="5387" width="18" style="47" customWidth="1"/>
    <col min="5388" max="5389" width="12.6640625" style="47" customWidth="1"/>
    <col min="5390" max="5632" width="10.6640625" style="47"/>
    <col min="5633" max="5633" width="52.83203125" style="47" customWidth="1"/>
    <col min="5634" max="5634" width="8.6640625" style="47" customWidth="1"/>
    <col min="5635" max="5635" width="18.6640625" style="47" customWidth="1"/>
    <col min="5636" max="5636" width="13.1640625" style="47" customWidth="1"/>
    <col min="5637" max="5637" width="10.83203125" style="47" customWidth="1"/>
    <col min="5638" max="5638" width="15" style="47" customWidth="1"/>
    <col min="5639" max="5639" width="10.6640625" style="47" customWidth="1"/>
    <col min="5640" max="5640" width="24.1640625" style="47" customWidth="1"/>
    <col min="5641" max="5641" width="16.1640625" style="47" customWidth="1"/>
    <col min="5642" max="5642" width="11.33203125" style="47" customWidth="1"/>
    <col min="5643" max="5643" width="18" style="47" customWidth="1"/>
    <col min="5644" max="5645" width="12.6640625" style="47" customWidth="1"/>
    <col min="5646" max="5888" width="10.6640625" style="47"/>
    <col min="5889" max="5889" width="52.83203125" style="47" customWidth="1"/>
    <col min="5890" max="5890" width="8.6640625" style="47" customWidth="1"/>
    <col min="5891" max="5891" width="18.6640625" style="47" customWidth="1"/>
    <col min="5892" max="5892" width="13.1640625" style="47" customWidth="1"/>
    <col min="5893" max="5893" width="10.83203125" style="47" customWidth="1"/>
    <col min="5894" max="5894" width="15" style="47" customWidth="1"/>
    <col min="5895" max="5895" width="10.6640625" style="47" customWidth="1"/>
    <col min="5896" max="5896" width="24.1640625" style="47" customWidth="1"/>
    <col min="5897" max="5897" width="16.1640625" style="47" customWidth="1"/>
    <col min="5898" max="5898" width="11.33203125" style="47" customWidth="1"/>
    <col min="5899" max="5899" width="18" style="47" customWidth="1"/>
    <col min="5900" max="5901" width="12.6640625" style="47" customWidth="1"/>
    <col min="5902" max="6144" width="10.6640625" style="47"/>
    <col min="6145" max="6145" width="52.83203125" style="47" customWidth="1"/>
    <col min="6146" max="6146" width="8.6640625" style="47" customWidth="1"/>
    <col min="6147" max="6147" width="18.6640625" style="47" customWidth="1"/>
    <col min="6148" max="6148" width="13.1640625" style="47" customWidth="1"/>
    <col min="6149" max="6149" width="10.83203125" style="47" customWidth="1"/>
    <col min="6150" max="6150" width="15" style="47" customWidth="1"/>
    <col min="6151" max="6151" width="10.6640625" style="47" customWidth="1"/>
    <col min="6152" max="6152" width="24.1640625" style="47" customWidth="1"/>
    <col min="6153" max="6153" width="16.1640625" style="47" customWidth="1"/>
    <col min="6154" max="6154" width="11.33203125" style="47" customWidth="1"/>
    <col min="6155" max="6155" width="18" style="47" customWidth="1"/>
    <col min="6156" max="6157" width="12.6640625" style="47" customWidth="1"/>
    <col min="6158" max="6400" width="10.6640625" style="47"/>
    <col min="6401" max="6401" width="52.83203125" style="47" customWidth="1"/>
    <col min="6402" max="6402" width="8.6640625" style="47" customWidth="1"/>
    <col min="6403" max="6403" width="18.6640625" style="47" customWidth="1"/>
    <col min="6404" max="6404" width="13.1640625" style="47" customWidth="1"/>
    <col min="6405" max="6405" width="10.83203125" style="47" customWidth="1"/>
    <col min="6406" max="6406" width="15" style="47" customWidth="1"/>
    <col min="6407" max="6407" width="10.6640625" style="47" customWidth="1"/>
    <col min="6408" max="6408" width="24.1640625" style="47" customWidth="1"/>
    <col min="6409" max="6409" width="16.1640625" style="47" customWidth="1"/>
    <col min="6410" max="6410" width="11.33203125" style="47" customWidth="1"/>
    <col min="6411" max="6411" width="18" style="47" customWidth="1"/>
    <col min="6412" max="6413" width="12.6640625" style="47" customWidth="1"/>
    <col min="6414" max="6656" width="10.6640625" style="47"/>
    <col min="6657" max="6657" width="52.83203125" style="47" customWidth="1"/>
    <col min="6658" max="6658" width="8.6640625" style="47" customWidth="1"/>
    <col min="6659" max="6659" width="18.6640625" style="47" customWidth="1"/>
    <col min="6660" max="6660" width="13.1640625" style="47" customWidth="1"/>
    <col min="6661" max="6661" width="10.83203125" style="47" customWidth="1"/>
    <col min="6662" max="6662" width="15" style="47" customWidth="1"/>
    <col min="6663" max="6663" width="10.6640625" style="47" customWidth="1"/>
    <col min="6664" max="6664" width="24.1640625" style="47" customWidth="1"/>
    <col min="6665" max="6665" width="16.1640625" style="47" customWidth="1"/>
    <col min="6666" max="6666" width="11.33203125" style="47" customWidth="1"/>
    <col min="6667" max="6667" width="18" style="47" customWidth="1"/>
    <col min="6668" max="6669" width="12.6640625" style="47" customWidth="1"/>
    <col min="6670" max="6912" width="10.6640625" style="47"/>
    <col min="6913" max="6913" width="52.83203125" style="47" customWidth="1"/>
    <col min="6914" max="6914" width="8.6640625" style="47" customWidth="1"/>
    <col min="6915" max="6915" width="18.6640625" style="47" customWidth="1"/>
    <col min="6916" max="6916" width="13.1640625" style="47" customWidth="1"/>
    <col min="6917" max="6917" width="10.83203125" style="47" customWidth="1"/>
    <col min="6918" max="6918" width="15" style="47" customWidth="1"/>
    <col min="6919" max="6919" width="10.6640625" style="47" customWidth="1"/>
    <col min="6920" max="6920" width="24.1640625" style="47" customWidth="1"/>
    <col min="6921" max="6921" width="16.1640625" style="47" customWidth="1"/>
    <col min="6922" max="6922" width="11.33203125" style="47" customWidth="1"/>
    <col min="6923" max="6923" width="18" style="47" customWidth="1"/>
    <col min="6924" max="6925" width="12.6640625" style="47" customWidth="1"/>
    <col min="6926" max="7168" width="10.6640625" style="47"/>
    <col min="7169" max="7169" width="52.83203125" style="47" customWidth="1"/>
    <col min="7170" max="7170" width="8.6640625" style="47" customWidth="1"/>
    <col min="7171" max="7171" width="18.6640625" style="47" customWidth="1"/>
    <col min="7172" max="7172" width="13.1640625" style="47" customWidth="1"/>
    <col min="7173" max="7173" width="10.83203125" style="47" customWidth="1"/>
    <col min="7174" max="7174" width="15" style="47" customWidth="1"/>
    <col min="7175" max="7175" width="10.6640625" style="47" customWidth="1"/>
    <col min="7176" max="7176" width="24.1640625" style="47" customWidth="1"/>
    <col min="7177" max="7177" width="16.1640625" style="47" customWidth="1"/>
    <col min="7178" max="7178" width="11.33203125" style="47" customWidth="1"/>
    <col min="7179" max="7179" width="18" style="47" customWidth="1"/>
    <col min="7180" max="7181" width="12.6640625" style="47" customWidth="1"/>
    <col min="7182" max="7424" width="10.6640625" style="47"/>
    <col min="7425" max="7425" width="52.83203125" style="47" customWidth="1"/>
    <col min="7426" max="7426" width="8.6640625" style="47" customWidth="1"/>
    <col min="7427" max="7427" width="18.6640625" style="47" customWidth="1"/>
    <col min="7428" max="7428" width="13.1640625" style="47" customWidth="1"/>
    <col min="7429" max="7429" width="10.83203125" style="47" customWidth="1"/>
    <col min="7430" max="7430" width="15" style="47" customWidth="1"/>
    <col min="7431" max="7431" width="10.6640625" style="47" customWidth="1"/>
    <col min="7432" max="7432" width="24.1640625" style="47" customWidth="1"/>
    <col min="7433" max="7433" width="16.1640625" style="47" customWidth="1"/>
    <col min="7434" max="7434" width="11.33203125" style="47" customWidth="1"/>
    <col min="7435" max="7435" width="18" style="47" customWidth="1"/>
    <col min="7436" max="7437" width="12.6640625" style="47" customWidth="1"/>
    <col min="7438" max="7680" width="10.6640625" style="47"/>
    <col min="7681" max="7681" width="52.83203125" style="47" customWidth="1"/>
    <col min="7682" max="7682" width="8.6640625" style="47" customWidth="1"/>
    <col min="7683" max="7683" width="18.6640625" style="47" customWidth="1"/>
    <col min="7684" max="7684" width="13.1640625" style="47" customWidth="1"/>
    <col min="7685" max="7685" width="10.83203125" style="47" customWidth="1"/>
    <col min="7686" max="7686" width="15" style="47" customWidth="1"/>
    <col min="7687" max="7687" width="10.6640625" style="47" customWidth="1"/>
    <col min="7688" max="7688" width="24.1640625" style="47" customWidth="1"/>
    <col min="7689" max="7689" width="16.1640625" style="47" customWidth="1"/>
    <col min="7690" max="7690" width="11.33203125" style="47" customWidth="1"/>
    <col min="7691" max="7691" width="18" style="47" customWidth="1"/>
    <col min="7692" max="7693" width="12.6640625" style="47" customWidth="1"/>
    <col min="7694" max="7936" width="10.6640625" style="47"/>
    <col min="7937" max="7937" width="52.83203125" style="47" customWidth="1"/>
    <col min="7938" max="7938" width="8.6640625" style="47" customWidth="1"/>
    <col min="7939" max="7939" width="18.6640625" style="47" customWidth="1"/>
    <col min="7940" max="7940" width="13.1640625" style="47" customWidth="1"/>
    <col min="7941" max="7941" width="10.83203125" style="47" customWidth="1"/>
    <col min="7942" max="7942" width="15" style="47" customWidth="1"/>
    <col min="7943" max="7943" width="10.6640625" style="47" customWidth="1"/>
    <col min="7944" max="7944" width="24.1640625" style="47" customWidth="1"/>
    <col min="7945" max="7945" width="16.1640625" style="47" customWidth="1"/>
    <col min="7946" max="7946" width="11.33203125" style="47" customWidth="1"/>
    <col min="7947" max="7947" width="18" style="47" customWidth="1"/>
    <col min="7948" max="7949" width="12.6640625" style="47" customWidth="1"/>
    <col min="7950" max="8192" width="10.6640625" style="47"/>
    <col min="8193" max="8193" width="52.83203125" style="47" customWidth="1"/>
    <col min="8194" max="8194" width="8.6640625" style="47" customWidth="1"/>
    <col min="8195" max="8195" width="18.6640625" style="47" customWidth="1"/>
    <col min="8196" max="8196" width="13.1640625" style="47" customWidth="1"/>
    <col min="8197" max="8197" width="10.83203125" style="47" customWidth="1"/>
    <col min="8198" max="8198" width="15" style="47" customWidth="1"/>
    <col min="8199" max="8199" width="10.6640625" style="47" customWidth="1"/>
    <col min="8200" max="8200" width="24.1640625" style="47" customWidth="1"/>
    <col min="8201" max="8201" width="16.1640625" style="47" customWidth="1"/>
    <col min="8202" max="8202" width="11.33203125" style="47" customWidth="1"/>
    <col min="8203" max="8203" width="18" style="47" customWidth="1"/>
    <col min="8204" max="8205" width="12.6640625" style="47" customWidth="1"/>
    <col min="8206" max="8448" width="10.6640625" style="47"/>
    <col min="8449" max="8449" width="52.83203125" style="47" customWidth="1"/>
    <col min="8450" max="8450" width="8.6640625" style="47" customWidth="1"/>
    <col min="8451" max="8451" width="18.6640625" style="47" customWidth="1"/>
    <col min="8452" max="8452" width="13.1640625" style="47" customWidth="1"/>
    <col min="8453" max="8453" width="10.83203125" style="47" customWidth="1"/>
    <col min="8454" max="8454" width="15" style="47" customWidth="1"/>
    <col min="8455" max="8455" width="10.6640625" style="47" customWidth="1"/>
    <col min="8456" max="8456" width="24.1640625" style="47" customWidth="1"/>
    <col min="8457" max="8457" width="16.1640625" style="47" customWidth="1"/>
    <col min="8458" max="8458" width="11.33203125" style="47" customWidth="1"/>
    <col min="8459" max="8459" width="18" style="47" customWidth="1"/>
    <col min="8460" max="8461" width="12.6640625" style="47" customWidth="1"/>
    <col min="8462" max="8704" width="10.6640625" style="47"/>
    <col min="8705" max="8705" width="52.83203125" style="47" customWidth="1"/>
    <col min="8706" max="8706" width="8.6640625" style="47" customWidth="1"/>
    <col min="8707" max="8707" width="18.6640625" style="47" customWidth="1"/>
    <col min="8708" max="8708" width="13.1640625" style="47" customWidth="1"/>
    <col min="8709" max="8709" width="10.83203125" style="47" customWidth="1"/>
    <col min="8710" max="8710" width="15" style="47" customWidth="1"/>
    <col min="8711" max="8711" width="10.6640625" style="47" customWidth="1"/>
    <col min="8712" max="8712" width="24.1640625" style="47" customWidth="1"/>
    <col min="8713" max="8713" width="16.1640625" style="47" customWidth="1"/>
    <col min="8714" max="8714" width="11.33203125" style="47" customWidth="1"/>
    <col min="8715" max="8715" width="18" style="47" customWidth="1"/>
    <col min="8716" max="8717" width="12.6640625" style="47" customWidth="1"/>
    <col min="8718" max="8960" width="10.6640625" style="47"/>
    <col min="8961" max="8961" width="52.83203125" style="47" customWidth="1"/>
    <col min="8962" max="8962" width="8.6640625" style="47" customWidth="1"/>
    <col min="8963" max="8963" width="18.6640625" style="47" customWidth="1"/>
    <col min="8964" max="8964" width="13.1640625" style="47" customWidth="1"/>
    <col min="8965" max="8965" width="10.83203125" style="47" customWidth="1"/>
    <col min="8966" max="8966" width="15" style="47" customWidth="1"/>
    <col min="8967" max="8967" width="10.6640625" style="47" customWidth="1"/>
    <col min="8968" max="8968" width="24.1640625" style="47" customWidth="1"/>
    <col min="8969" max="8969" width="16.1640625" style="47" customWidth="1"/>
    <col min="8970" max="8970" width="11.33203125" style="47" customWidth="1"/>
    <col min="8971" max="8971" width="18" style="47" customWidth="1"/>
    <col min="8972" max="8973" width="12.6640625" style="47" customWidth="1"/>
    <col min="8974" max="9216" width="10.6640625" style="47"/>
    <col min="9217" max="9217" width="52.83203125" style="47" customWidth="1"/>
    <col min="9218" max="9218" width="8.6640625" style="47" customWidth="1"/>
    <col min="9219" max="9219" width="18.6640625" style="47" customWidth="1"/>
    <col min="9220" max="9220" width="13.1640625" style="47" customWidth="1"/>
    <col min="9221" max="9221" width="10.83203125" style="47" customWidth="1"/>
    <col min="9222" max="9222" width="15" style="47" customWidth="1"/>
    <col min="9223" max="9223" width="10.6640625" style="47" customWidth="1"/>
    <col min="9224" max="9224" width="24.1640625" style="47" customWidth="1"/>
    <col min="9225" max="9225" width="16.1640625" style="47" customWidth="1"/>
    <col min="9226" max="9226" width="11.33203125" style="47" customWidth="1"/>
    <col min="9227" max="9227" width="18" style="47" customWidth="1"/>
    <col min="9228" max="9229" width="12.6640625" style="47" customWidth="1"/>
    <col min="9230" max="9472" width="10.6640625" style="47"/>
    <col min="9473" max="9473" width="52.83203125" style="47" customWidth="1"/>
    <col min="9474" max="9474" width="8.6640625" style="47" customWidth="1"/>
    <col min="9475" max="9475" width="18.6640625" style="47" customWidth="1"/>
    <col min="9476" max="9476" width="13.1640625" style="47" customWidth="1"/>
    <col min="9477" max="9477" width="10.83203125" style="47" customWidth="1"/>
    <col min="9478" max="9478" width="15" style="47" customWidth="1"/>
    <col min="9479" max="9479" width="10.6640625" style="47" customWidth="1"/>
    <col min="9480" max="9480" width="24.1640625" style="47" customWidth="1"/>
    <col min="9481" max="9481" width="16.1640625" style="47" customWidth="1"/>
    <col min="9482" max="9482" width="11.33203125" style="47" customWidth="1"/>
    <col min="9483" max="9483" width="18" style="47" customWidth="1"/>
    <col min="9484" max="9485" width="12.6640625" style="47" customWidth="1"/>
    <col min="9486" max="9728" width="10.6640625" style="47"/>
    <col min="9729" max="9729" width="52.83203125" style="47" customWidth="1"/>
    <col min="9730" max="9730" width="8.6640625" style="47" customWidth="1"/>
    <col min="9731" max="9731" width="18.6640625" style="47" customWidth="1"/>
    <col min="9732" max="9732" width="13.1640625" style="47" customWidth="1"/>
    <col min="9733" max="9733" width="10.83203125" style="47" customWidth="1"/>
    <col min="9734" max="9734" width="15" style="47" customWidth="1"/>
    <col min="9735" max="9735" width="10.6640625" style="47" customWidth="1"/>
    <col min="9736" max="9736" width="24.1640625" style="47" customWidth="1"/>
    <col min="9737" max="9737" width="16.1640625" style="47" customWidth="1"/>
    <col min="9738" max="9738" width="11.33203125" style="47" customWidth="1"/>
    <col min="9739" max="9739" width="18" style="47" customWidth="1"/>
    <col min="9740" max="9741" width="12.6640625" style="47" customWidth="1"/>
    <col min="9742" max="9984" width="10.6640625" style="47"/>
    <col min="9985" max="9985" width="52.83203125" style="47" customWidth="1"/>
    <col min="9986" max="9986" width="8.6640625" style="47" customWidth="1"/>
    <col min="9987" max="9987" width="18.6640625" style="47" customWidth="1"/>
    <col min="9988" max="9988" width="13.1640625" style="47" customWidth="1"/>
    <col min="9989" max="9989" width="10.83203125" style="47" customWidth="1"/>
    <col min="9990" max="9990" width="15" style="47" customWidth="1"/>
    <col min="9991" max="9991" width="10.6640625" style="47" customWidth="1"/>
    <col min="9992" max="9992" width="24.1640625" style="47" customWidth="1"/>
    <col min="9993" max="9993" width="16.1640625" style="47" customWidth="1"/>
    <col min="9994" max="9994" width="11.33203125" style="47" customWidth="1"/>
    <col min="9995" max="9995" width="18" style="47" customWidth="1"/>
    <col min="9996" max="9997" width="12.6640625" style="47" customWidth="1"/>
    <col min="9998" max="10240" width="10.6640625" style="47"/>
    <col min="10241" max="10241" width="52.83203125" style="47" customWidth="1"/>
    <col min="10242" max="10242" width="8.6640625" style="47" customWidth="1"/>
    <col min="10243" max="10243" width="18.6640625" style="47" customWidth="1"/>
    <col min="10244" max="10244" width="13.1640625" style="47" customWidth="1"/>
    <col min="10245" max="10245" width="10.83203125" style="47" customWidth="1"/>
    <col min="10246" max="10246" width="15" style="47" customWidth="1"/>
    <col min="10247" max="10247" width="10.6640625" style="47" customWidth="1"/>
    <col min="10248" max="10248" width="24.1640625" style="47" customWidth="1"/>
    <col min="10249" max="10249" width="16.1640625" style="47" customWidth="1"/>
    <col min="10250" max="10250" width="11.33203125" style="47" customWidth="1"/>
    <col min="10251" max="10251" width="18" style="47" customWidth="1"/>
    <col min="10252" max="10253" width="12.6640625" style="47" customWidth="1"/>
    <col min="10254" max="10496" width="10.6640625" style="47"/>
    <col min="10497" max="10497" width="52.83203125" style="47" customWidth="1"/>
    <col min="10498" max="10498" width="8.6640625" style="47" customWidth="1"/>
    <col min="10499" max="10499" width="18.6640625" style="47" customWidth="1"/>
    <col min="10500" max="10500" width="13.1640625" style="47" customWidth="1"/>
    <col min="10501" max="10501" width="10.83203125" style="47" customWidth="1"/>
    <col min="10502" max="10502" width="15" style="47" customWidth="1"/>
    <col min="10503" max="10503" width="10.6640625" style="47" customWidth="1"/>
    <col min="10504" max="10504" width="24.1640625" style="47" customWidth="1"/>
    <col min="10505" max="10505" width="16.1640625" style="47" customWidth="1"/>
    <col min="10506" max="10506" width="11.33203125" style="47" customWidth="1"/>
    <col min="10507" max="10507" width="18" style="47" customWidth="1"/>
    <col min="10508" max="10509" width="12.6640625" style="47" customWidth="1"/>
    <col min="10510" max="10752" width="10.6640625" style="47"/>
    <col min="10753" max="10753" width="52.83203125" style="47" customWidth="1"/>
    <col min="10754" max="10754" width="8.6640625" style="47" customWidth="1"/>
    <col min="10755" max="10755" width="18.6640625" style="47" customWidth="1"/>
    <col min="10756" max="10756" width="13.1640625" style="47" customWidth="1"/>
    <col min="10757" max="10757" width="10.83203125" style="47" customWidth="1"/>
    <col min="10758" max="10758" width="15" style="47" customWidth="1"/>
    <col min="10759" max="10759" width="10.6640625" style="47" customWidth="1"/>
    <col min="10760" max="10760" width="24.1640625" style="47" customWidth="1"/>
    <col min="10761" max="10761" width="16.1640625" style="47" customWidth="1"/>
    <col min="10762" max="10762" width="11.33203125" style="47" customWidth="1"/>
    <col min="10763" max="10763" width="18" style="47" customWidth="1"/>
    <col min="10764" max="10765" width="12.6640625" style="47" customWidth="1"/>
    <col min="10766" max="11008" width="10.6640625" style="47"/>
    <col min="11009" max="11009" width="52.83203125" style="47" customWidth="1"/>
    <col min="11010" max="11010" width="8.6640625" style="47" customWidth="1"/>
    <col min="11011" max="11011" width="18.6640625" style="47" customWidth="1"/>
    <col min="11012" max="11012" width="13.1640625" style="47" customWidth="1"/>
    <col min="11013" max="11013" width="10.83203125" style="47" customWidth="1"/>
    <col min="11014" max="11014" width="15" style="47" customWidth="1"/>
    <col min="11015" max="11015" width="10.6640625" style="47" customWidth="1"/>
    <col min="11016" max="11016" width="24.1640625" style="47" customWidth="1"/>
    <col min="11017" max="11017" width="16.1640625" style="47" customWidth="1"/>
    <col min="11018" max="11018" width="11.33203125" style="47" customWidth="1"/>
    <col min="11019" max="11019" width="18" style="47" customWidth="1"/>
    <col min="11020" max="11021" width="12.6640625" style="47" customWidth="1"/>
    <col min="11022" max="11264" width="10.6640625" style="47"/>
    <col min="11265" max="11265" width="52.83203125" style="47" customWidth="1"/>
    <col min="11266" max="11266" width="8.6640625" style="47" customWidth="1"/>
    <col min="11267" max="11267" width="18.6640625" style="47" customWidth="1"/>
    <col min="11268" max="11268" width="13.1640625" style="47" customWidth="1"/>
    <col min="11269" max="11269" width="10.83203125" style="47" customWidth="1"/>
    <col min="11270" max="11270" width="15" style="47" customWidth="1"/>
    <col min="11271" max="11271" width="10.6640625" style="47" customWidth="1"/>
    <col min="11272" max="11272" width="24.1640625" style="47" customWidth="1"/>
    <col min="11273" max="11273" width="16.1640625" style="47" customWidth="1"/>
    <col min="11274" max="11274" width="11.33203125" style="47" customWidth="1"/>
    <col min="11275" max="11275" width="18" style="47" customWidth="1"/>
    <col min="11276" max="11277" width="12.6640625" style="47" customWidth="1"/>
    <col min="11278" max="11520" width="10.6640625" style="47"/>
    <col min="11521" max="11521" width="52.83203125" style="47" customWidth="1"/>
    <col min="11522" max="11522" width="8.6640625" style="47" customWidth="1"/>
    <col min="11523" max="11523" width="18.6640625" style="47" customWidth="1"/>
    <col min="11524" max="11524" width="13.1640625" style="47" customWidth="1"/>
    <col min="11525" max="11525" width="10.83203125" style="47" customWidth="1"/>
    <col min="11526" max="11526" width="15" style="47" customWidth="1"/>
    <col min="11527" max="11527" width="10.6640625" style="47" customWidth="1"/>
    <col min="11528" max="11528" width="24.1640625" style="47" customWidth="1"/>
    <col min="11529" max="11529" width="16.1640625" style="47" customWidth="1"/>
    <col min="11530" max="11530" width="11.33203125" style="47" customWidth="1"/>
    <col min="11531" max="11531" width="18" style="47" customWidth="1"/>
    <col min="11532" max="11533" width="12.6640625" style="47" customWidth="1"/>
    <col min="11534" max="11776" width="10.6640625" style="47"/>
    <col min="11777" max="11777" width="52.83203125" style="47" customWidth="1"/>
    <col min="11778" max="11778" width="8.6640625" style="47" customWidth="1"/>
    <col min="11779" max="11779" width="18.6640625" style="47" customWidth="1"/>
    <col min="11780" max="11780" width="13.1640625" style="47" customWidth="1"/>
    <col min="11781" max="11781" width="10.83203125" style="47" customWidth="1"/>
    <col min="11782" max="11782" width="15" style="47" customWidth="1"/>
    <col min="11783" max="11783" width="10.6640625" style="47" customWidth="1"/>
    <col min="11784" max="11784" width="24.1640625" style="47" customWidth="1"/>
    <col min="11785" max="11785" width="16.1640625" style="47" customWidth="1"/>
    <col min="11786" max="11786" width="11.33203125" style="47" customWidth="1"/>
    <col min="11787" max="11787" width="18" style="47" customWidth="1"/>
    <col min="11788" max="11789" width="12.6640625" style="47" customWidth="1"/>
    <col min="11790" max="12032" width="10.6640625" style="47"/>
    <col min="12033" max="12033" width="52.83203125" style="47" customWidth="1"/>
    <col min="12034" max="12034" width="8.6640625" style="47" customWidth="1"/>
    <col min="12035" max="12035" width="18.6640625" style="47" customWidth="1"/>
    <col min="12036" max="12036" width="13.1640625" style="47" customWidth="1"/>
    <col min="12037" max="12037" width="10.83203125" style="47" customWidth="1"/>
    <col min="12038" max="12038" width="15" style="47" customWidth="1"/>
    <col min="12039" max="12039" width="10.6640625" style="47" customWidth="1"/>
    <col min="12040" max="12040" width="24.1640625" style="47" customWidth="1"/>
    <col min="12041" max="12041" width="16.1640625" style="47" customWidth="1"/>
    <col min="12042" max="12042" width="11.33203125" style="47" customWidth="1"/>
    <col min="12043" max="12043" width="18" style="47" customWidth="1"/>
    <col min="12044" max="12045" width="12.6640625" style="47" customWidth="1"/>
    <col min="12046" max="12288" width="10.6640625" style="47"/>
    <col min="12289" max="12289" width="52.83203125" style="47" customWidth="1"/>
    <col min="12290" max="12290" width="8.6640625" style="47" customWidth="1"/>
    <col min="12291" max="12291" width="18.6640625" style="47" customWidth="1"/>
    <col min="12292" max="12292" width="13.1640625" style="47" customWidth="1"/>
    <col min="12293" max="12293" width="10.83203125" style="47" customWidth="1"/>
    <col min="12294" max="12294" width="15" style="47" customWidth="1"/>
    <col min="12295" max="12295" width="10.6640625" style="47" customWidth="1"/>
    <col min="12296" max="12296" width="24.1640625" style="47" customWidth="1"/>
    <col min="12297" max="12297" width="16.1640625" style="47" customWidth="1"/>
    <col min="12298" max="12298" width="11.33203125" style="47" customWidth="1"/>
    <col min="12299" max="12299" width="18" style="47" customWidth="1"/>
    <col min="12300" max="12301" width="12.6640625" style="47" customWidth="1"/>
    <col min="12302" max="12544" width="10.6640625" style="47"/>
    <col min="12545" max="12545" width="52.83203125" style="47" customWidth="1"/>
    <col min="12546" max="12546" width="8.6640625" style="47" customWidth="1"/>
    <col min="12547" max="12547" width="18.6640625" style="47" customWidth="1"/>
    <col min="12548" max="12548" width="13.1640625" style="47" customWidth="1"/>
    <col min="12549" max="12549" width="10.83203125" style="47" customWidth="1"/>
    <col min="12550" max="12550" width="15" style="47" customWidth="1"/>
    <col min="12551" max="12551" width="10.6640625" style="47" customWidth="1"/>
    <col min="12552" max="12552" width="24.1640625" style="47" customWidth="1"/>
    <col min="12553" max="12553" width="16.1640625" style="47" customWidth="1"/>
    <col min="12554" max="12554" width="11.33203125" style="47" customWidth="1"/>
    <col min="12555" max="12555" width="18" style="47" customWidth="1"/>
    <col min="12556" max="12557" width="12.6640625" style="47" customWidth="1"/>
    <col min="12558" max="12800" width="10.6640625" style="47"/>
    <col min="12801" max="12801" width="52.83203125" style="47" customWidth="1"/>
    <col min="12802" max="12802" width="8.6640625" style="47" customWidth="1"/>
    <col min="12803" max="12803" width="18.6640625" style="47" customWidth="1"/>
    <col min="12804" max="12804" width="13.1640625" style="47" customWidth="1"/>
    <col min="12805" max="12805" width="10.83203125" style="47" customWidth="1"/>
    <col min="12806" max="12806" width="15" style="47" customWidth="1"/>
    <col min="12807" max="12807" width="10.6640625" style="47" customWidth="1"/>
    <col min="12808" max="12808" width="24.1640625" style="47" customWidth="1"/>
    <col min="12809" max="12809" width="16.1640625" style="47" customWidth="1"/>
    <col min="12810" max="12810" width="11.33203125" style="47" customWidth="1"/>
    <col min="12811" max="12811" width="18" style="47" customWidth="1"/>
    <col min="12812" max="12813" width="12.6640625" style="47" customWidth="1"/>
    <col min="12814" max="13056" width="10.6640625" style="47"/>
    <col min="13057" max="13057" width="52.83203125" style="47" customWidth="1"/>
    <col min="13058" max="13058" width="8.6640625" style="47" customWidth="1"/>
    <col min="13059" max="13059" width="18.6640625" style="47" customWidth="1"/>
    <col min="13060" max="13060" width="13.1640625" style="47" customWidth="1"/>
    <col min="13061" max="13061" width="10.83203125" style="47" customWidth="1"/>
    <col min="13062" max="13062" width="15" style="47" customWidth="1"/>
    <col min="13063" max="13063" width="10.6640625" style="47" customWidth="1"/>
    <col min="13064" max="13064" width="24.1640625" style="47" customWidth="1"/>
    <col min="13065" max="13065" width="16.1640625" style="47" customWidth="1"/>
    <col min="13066" max="13066" width="11.33203125" style="47" customWidth="1"/>
    <col min="13067" max="13067" width="18" style="47" customWidth="1"/>
    <col min="13068" max="13069" width="12.6640625" style="47" customWidth="1"/>
    <col min="13070" max="13312" width="10.6640625" style="47"/>
    <col min="13313" max="13313" width="52.83203125" style="47" customWidth="1"/>
    <col min="13314" max="13314" width="8.6640625" style="47" customWidth="1"/>
    <col min="13315" max="13315" width="18.6640625" style="47" customWidth="1"/>
    <col min="13316" max="13316" width="13.1640625" style="47" customWidth="1"/>
    <col min="13317" max="13317" width="10.83203125" style="47" customWidth="1"/>
    <col min="13318" max="13318" width="15" style="47" customWidth="1"/>
    <col min="13319" max="13319" width="10.6640625" style="47" customWidth="1"/>
    <col min="13320" max="13320" width="24.1640625" style="47" customWidth="1"/>
    <col min="13321" max="13321" width="16.1640625" style="47" customWidth="1"/>
    <col min="13322" max="13322" width="11.33203125" style="47" customWidth="1"/>
    <col min="13323" max="13323" width="18" style="47" customWidth="1"/>
    <col min="13324" max="13325" width="12.6640625" style="47" customWidth="1"/>
    <col min="13326" max="13568" width="10.6640625" style="47"/>
    <col min="13569" max="13569" width="52.83203125" style="47" customWidth="1"/>
    <col min="13570" max="13570" width="8.6640625" style="47" customWidth="1"/>
    <col min="13571" max="13571" width="18.6640625" style="47" customWidth="1"/>
    <col min="13572" max="13572" width="13.1640625" style="47" customWidth="1"/>
    <col min="13573" max="13573" width="10.83203125" style="47" customWidth="1"/>
    <col min="13574" max="13574" width="15" style="47" customWidth="1"/>
    <col min="13575" max="13575" width="10.6640625" style="47" customWidth="1"/>
    <col min="13576" max="13576" width="24.1640625" style="47" customWidth="1"/>
    <col min="13577" max="13577" width="16.1640625" style="47" customWidth="1"/>
    <col min="13578" max="13578" width="11.33203125" style="47" customWidth="1"/>
    <col min="13579" max="13579" width="18" style="47" customWidth="1"/>
    <col min="13580" max="13581" width="12.6640625" style="47" customWidth="1"/>
    <col min="13582" max="13824" width="10.6640625" style="47"/>
    <col min="13825" max="13825" width="52.83203125" style="47" customWidth="1"/>
    <col min="13826" max="13826" width="8.6640625" style="47" customWidth="1"/>
    <col min="13827" max="13827" width="18.6640625" style="47" customWidth="1"/>
    <col min="13828" max="13828" width="13.1640625" style="47" customWidth="1"/>
    <col min="13829" max="13829" width="10.83203125" style="47" customWidth="1"/>
    <col min="13830" max="13830" width="15" style="47" customWidth="1"/>
    <col min="13831" max="13831" width="10.6640625" style="47" customWidth="1"/>
    <col min="13832" max="13832" width="24.1640625" style="47" customWidth="1"/>
    <col min="13833" max="13833" width="16.1640625" style="47" customWidth="1"/>
    <col min="13834" max="13834" width="11.33203125" style="47" customWidth="1"/>
    <col min="13835" max="13835" width="18" style="47" customWidth="1"/>
    <col min="13836" max="13837" width="12.6640625" style="47" customWidth="1"/>
    <col min="13838" max="14080" width="10.6640625" style="47"/>
    <col min="14081" max="14081" width="52.83203125" style="47" customWidth="1"/>
    <col min="14082" max="14082" width="8.6640625" style="47" customWidth="1"/>
    <col min="14083" max="14083" width="18.6640625" style="47" customWidth="1"/>
    <col min="14084" max="14084" width="13.1640625" style="47" customWidth="1"/>
    <col min="14085" max="14085" width="10.83203125" style="47" customWidth="1"/>
    <col min="14086" max="14086" width="15" style="47" customWidth="1"/>
    <col min="14087" max="14087" width="10.6640625" style="47" customWidth="1"/>
    <col min="14088" max="14088" width="24.1640625" style="47" customWidth="1"/>
    <col min="14089" max="14089" width="16.1640625" style="47" customWidth="1"/>
    <col min="14090" max="14090" width="11.33203125" style="47" customWidth="1"/>
    <col min="14091" max="14091" width="18" style="47" customWidth="1"/>
    <col min="14092" max="14093" width="12.6640625" style="47" customWidth="1"/>
    <col min="14094" max="14336" width="10.6640625" style="47"/>
    <col min="14337" max="14337" width="52.83203125" style="47" customWidth="1"/>
    <col min="14338" max="14338" width="8.6640625" style="47" customWidth="1"/>
    <col min="14339" max="14339" width="18.6640625" style="47" customWidth="1"/>
    <col min="14340" max="14340" width="13.1640625" style="47" customWidth="1"/>
    <col min="14341" max="14341" width="10.83203125" style="47" customWidth="1"/>
    <col min="14342" max="14342" width="15" style="47" customWidth="1"/>
    <col min="14343" max="14343" width="10.6640625" style="47" customWidth="1"/>
    <col min="14344" max="14344" width="24.1640625" style="47" customWidth="1"/>
    <col min="14345" max="14345" width="16.1640625" style="47" customWidth="1"/>
    <col min="14346" max="14346" width="11.33203125" style="47" customWidth="1"/>
    <col min="14347" max="14347" width="18" style="47" customWidth="1"/>
    <col min="14348" max="14349" width="12.6640625" style="47" customWidth="1"/>
    <col min="14350" max="14592" width="10.6640625" style="47"/>
    <col min="14593" max="14593" width="52.83203125" style="47" customWidth="1"/>
    <col min="14594" max="14594" width="8.6640625" style="47" customWidth="1"/>
    <col min="14595" max="14595" width="18.6640625" style="47" customWidth="1"/>
    <col min="14596" max="14596" width="13.1640625" style="47" customWidth="1"/>
    <col min="14597" max="14597" width="10.83203125" style="47" customWidth="1"/>
    <col min="14598" max="14598" width="15" style="47" customWidth="1"/>
    <col min="14599" max="14599" width="10.6640625" style="47" customWidth="1"/>
    <col min="14600" max="14600" width="24.1640625" style="47" customWidth="1"/>
    <col min="14601" max="14601" width="16.1640625" style="47" customWidth="1"/>
    <col min="14602" max="14602" width="11.33203125" style="47" customWidth="1"/>
    <col min="14603" max="14603" width="18" style="47" customWidth="1"/>
    <col min="14604" max="14605" width="12.6640625" style="47" customWidth="1"/>
    <col min="14606" max="14848" width="10.6640625" style="47"/>
    <col min="14849" max="14849" width="52.83203125" style="47" customWidth="1"/>
    <col min="14850" max="14850" width="8.6640625" style="47" customWidth="1"/>
    <col min="14851" max="14851" width="18.6640625" style="47" customWidth="1"/>
    <col min="14852" max="14852" width="13.1640625" style="47" customWidth="1"/>
    <col min="14853" max="14853" width="10.83203125" style="47" customWidth="1"/>
    <col min="14854" max="14854" width="15" style="47" customWidth="1"/>
    <col min="14855" max="14855" width="10.6640625" style="47" customWidth="1"/>
    <col min="14856" max="14856" width="24.1640625" style="47" customWidth="1"/>
    <col min="14857" max="14857" width="16.1640625" style="47" customWidth="1"/>
    <col min="14858" max="14858" width="11.33203125" style="47" customWidth="1"/>
    <col min="14859" max="14859" width="18" style="47" customWidth="1"/>
    <col min="14860" max="14861" width="12.6640625" style="47" customWidth="1"/>
    <col min="14862" max="15104" width="10.6640625" style="47"/>
    <col min="15105" max="15105" width="52.83203125" style="47" customWidth="1"/>
    <col min="15106" max="15106" width="8.6640625" style="47" customWidth="1"/>
    <col min="15107" max="15107" width="18.6640625" style="47" customWidth="1"/>
    <col min="15108" max="15108" width="13.1640625" style="47" customWidth="1"/>
    <col min="15109" max="15109" width="10.83203125" style="47" customWidth="1"/>
    <col min="15110" max="15110" width="15" style="47" customWidth="1"/>
    <col min="15111" max="15111" width="10.6640625" style="47" customWidth="1"/>
    <col min="15112" max="15112" width="24.1640625" style="47" customWidth="1"/>
    <col min="15113" max="15113" width="16.1640625" style="47" customWidth="1"/>
    <col min="15114" max="15114" width="11.33203125" style="47" customWidth="1"/>
    <col min="15115" max="15115" width="18" style="47" customWidth="1"/>
    <col min="15116" max="15117" width="12.6640625" style="47" customWidth="1"/>
    <col min="15118" max="15360" width="10.6640625" style="47"/>
    <col min="15361" max="15361" width="52.83203125" style="47" customWidth="1"/>
    <col min="15362" max="15362" width="8.6640625" style="47" customWidth="1"/>
    <col min="15363" max="15363" width="18.6640625" style="47" customWidth="1"/>
    <col min="15364" max="15364" width="13.1640625" style="47" customWidth="1"/>
    <col min="15365" max="15365" width="10.83203125" style="47" customWidth="1"/>
    <col min="15366" max="15366" width="15" style="47" customWidth="1"/>
    <col min="15367" max="15367" width="10.6640625" style="47" customWidth="1"/>
    <col min="15368" max="15368" width="24.1640625" style="47" customWidth="1"/>
    <col min="15369" max="15369" width="16.1640625" style="47" customWidth="1"/>
    <col min="15370" max="15370" width="11.33203125" style="47" customWidth="1"/>
    <col min="15371" max="15371" width="18" style="47" customWidth="1"/>
    <col min="15372" max="15373" width="12.6640625" style="47" customWidth="1"/>
    <col min="15374" max="15616" width="10.6640625" style="47"/>
    <col min="15617" max="15617" width="52.83203125" style="47" customWidth="1"/>
    <col min="15618" max="15618" width="8.6640625" style="47" customWidth="1"/>
    <col min="15619" max="15619" width="18.6640625" style="47" customWidth="1"/>
    <col min="15620" max="15620" width="13.1640625" style="47" customWidth="1"/>
    <col min="15621" max="15621" width="10.83203125" style="47" customWidth="1"/>
    <col min="15622" max="15622" width="15" style="47" customWidth="1"/>
    <col min="15623" max="15623" width="10.6640625" style="47" customWidth="1"/>
    <col min="15624" max="15624" width="24.1640625" style="47" customWidth="1"/>
    <col min="15625" max="15625" width="16.1640625" style="47" customWidth="1"/>
    <col min="15626" max="15626" width="11.33203125" style="47" customWidth="1"/>
    <col min="15627" max="15627" width="18" style="47" customWidth="1"/>
    <col min="15628" max="15629" width="12.6640625" style="47" customWidth="1"/>
    <col min="15630" max="15872" width="10.6640625" style="47"/>
    <col min="15873" max="15873" width="52.83203125" style="47" customWidth="1"/>
    <col min="15874" max="15874" width="8.6640625" style="47" customWidth="1"/>
    <col min="15875" max="15875" width="18.6640625" style="47" customWidth="1"/>
    <col min="15876" max="15876" width="13.1640625" style="47" customWidth="1"/>
    <col min="15877" max="15877" width="10.83203125" style="47" customWidth="1"/>
    <col min="15878" max="15878" width="15" style="47" customWidth="1"/>
    <col min="15879" max="15879" width="10.6640625" style="47" customWidth="1"/>
    <col min="15880" max="15880" width="24.1640625" style="47" customWidth="1"/>
    <col min="15881" max="15881" width="16.1640625" style="47" customWidth="1"/>
    <col min="15882" max="15882" width="11.33203125" style="47" customWidth="1"/>
    <col min="15883" max="15883" width="18" style="47" customWidth="1"/>
    <col min="15884" max="15885" width="12.6640625" style="47" customWidth="1"/>
    <col min="15886" max="16128" width="10.6640625" style="47"/>
    <col min="16129" max="16129" width="52.83203125" style="47" customWidth="1"/>
    <col min="16130" max="16130" width="8.6640625" style="47" customWidth="1"/>
    <col min="16131" max="16131" width="18.6640625" style="47" customWidth="1"/>
    <col min="16132" max="16132" width="13.1640625" style="47" customWidth="1"/>
    <col min="16133" max="16133" width="10.83203125" style="47" customWidth="1"/>
    <col min="16134" max="16134" width="15" style="47" customWidth="1"/>
    <col min="16135" max="16135" width="10.6640625" style="47" customWidth="1"/>
    <col min="16136" max="16136" width="24.1640625" style="47" customWidth="1"/>
    <col min="16137" max="16137" width="16.1640625" style="47" customWidth="1"/>
    <col min="16138" max="16138" width="11.33203125" style="47" customWidth="1"/>
    <col min="16139" max="16139" width="18" style="47" customWidth="1"/>
    <col min="16140" max="16141" width="12.6640625" style="47" customWidth="1"/>
    <col min="16142" max="16384" width="10.6640625" style="47"/>
  </cols>
  <sheetData>
    <row r="1" spans="1:13" s="51" customFormat="1" ht="57" customHeight="1">
      <c r="A1" s="41" t="s">
        <v>67</v>
      </c>
      <c r="B1" s="42" t="s">
        <v>68</v>
      </c>
      <c r="C1" s="42" t="s">
        <v>69</v>
      </c>
      <c r="D1" s="42" t="s">
        <v>70</v>
      </c>
      <c r="E1" s="42" t="s">
        <v>71</v>
      </c>
      <c r="F1" s="42" t="s">
        <v>72</v>
      </c>
      <c r="G1" s="42" t="s">
        <v>73</v>
      </c>
      <c r="H1" s="42" t="s">
        <v>74</v>
      </c>
      <c r="I1" s="42" t="s">
        <v>75</v>
      </c>
      <c r="J1" s="42" t="s">
        <v>76</v>
      </c>
      <c r="K1" s="42" t="s">
        <v>199</v>
      </c>
      <c r="L1" s="42" t="s">
        <v>200</v>
      </c>
      <c r="M1" s="42" t="s">
        <v>201</v>
      </c>
    </row>
    <row r="2" spans="1:13" s="48" customFormat="1" ht="13" customHeight="1">
      <c r="A2" s="52" t="s">
        <v>77</v>
      </c>
      <c r="B2" s="53" t="s">
        <v>78</v>
      </c>
      <c r="C2" s="53" t="s">
        <v>79</v>
      </c>
      <c r="D2" s="54">
        <v>1</v>
      </c>
      <c r="E2" s="54"/>
      <c r="F2" s="55">
        <v>22197.200000000001</v>
      </c>
      <c r="G2" s="55">
        <v>160</v>
      </c>
      <c r="H2" s="56">
        <v>38078</v>
      </c>
      <c r="I2" s="57">
        <v>175000000</v>
      </c>
      <c r="J2" s="58">
        <f t="shared" ref="J2:J29" si="0">I2/$I$30</f>
        <v>5.4240019836350115E-2</v>
      </c>
      <c r="K2" s="59" t="s">
        <v>202</v>
      </c>
      <c r="L2" s="60">
        <v>7.0000000000000007E-2</v>
      </c>
      <c r="M2" s="61">
        <v>9.2500009999999994E-2</v>
      </c>
    </row>
    <row r="3" spans="1:13" s="48" customFormat="1" ht="12.75" customHeight="1">
      <c r="A3" s="52" t="s">
        <v>81</v>
      </c>
      <c r="B3" s="53" t="s">
        <v>78</v>
      </c>
      <c r="C3" s="53" t="s">
        <v>79</v>
      </c>
      <c r="D3" s="54">
        <v>1</v>
      </c>
      <c r="E3" s="54"/>
      <c r="F3" s="55">
        <v>15972.15</v>
      </c>
      <c r="G3" s="55">
        <v>116</v>
      </c>
      <c r="H3" s="56">
        <v>37071</v>
      </c>
      <c r="I3" s="62">
        <v>111000000</v>
      </c>
      <c r="J3" s="58">
        <f t="shared" si="0"/>
        <v>3.4403669724770644E-2</v>
      </c>
      <c r="K3" s="59" t="s">
        <v>202</v>
      </c>
      <c r="L3" s="61">
        <v>7.4999999999999997E-2</v>
      </c>
      <c r="M3" s="61">
        <v>9.2499990000000004E-2</v>
      </c>
    </row>
    <row r="4" spans="1:13" s="48" customFormat="1" ht="13" customHeight="1">
      <c r="A4" s="52" t="s">
        <v>82</v>
      </c>
      <c r="B4" s="53" t="s">
        <v>78</v>
      </c>
      <c r="C4" s="53" t="s">
        <v>79</v>
      </c>
      <c r="D4" s="54">
        <v>0.5</v>
      </c>
      <c r="E4" s="54" t="s">
        <v>83</v>
      </c>
      <c r="F4" s="55">
        <v>39967.300000000003</v>
      </c>
      <c r="G4" s="55">
        <v>165</v>
      </c>
      <c r="H4" s="56">
        <v>36013</v>
      </c>
      <c r="I4" s="62">
        <v>158100000</v>
      </c>
      <c r="J4" s="58">
        <v>0.05</v>
      </c>
      <c r="K4" s="59" t="s">
        <v>202</v>
      </c>
      <c r="L4" s="61">
        <v>7.0000000000000007E-2</v>
      </c>
      <c r="M4" s="61">
        <v>0.09</v>
      </c>
    </row>
    <row r="5" spans="1:13" s="48" customFormat="1" ht="13" customHeight="1">
      <c r="A5" s="52" t="s">
        <v>84</v>
      </c>
      <c r="B5" s="53" t="s">
        <v>78</v>
      </c>
      <c r="C5" s="53" t="s">
        <v>85</v>
      </c>
      <c r="D5" s="54">
        <v>1</v>
      </c>
      <c r="E5" s="54"/>
      <c r="F5" s="55">
        <v>11643.4</v>
      </c>
      <c r="G5" s="55">
        <v>50</v>
      </c>
      <c r="H5" s="56">
        <v>36147</v>
      </c>
      <c r="I5" s="62">
        <v>72800000</v>
      </c>
      <c r="J5" s="58">
        <f t="shared" si="0"/>
        <v>2.2563848251921648E-2</v>
      </c>
      <c r="K5" s="59" t="s">
        <v>202</v>
      </c>
      <c r="L5" s="61">
        <v>7.4999999999999997E-2</v>
      </c>
      <c r="M5" s="61">
        <v>9.5000000000000001E-2</v>
      </c>
    </row>
    <row r="6" spans="1:13" s="48" customFormat="1" ht="13" customHeight="1">
      <c r="A6" s="52" t="s">
        <v>86</v>
      </c>
      <c r="B6" s="53" t="s">
        <v>78</v>
      </c>
      <c r="C6" s="53" t="s">
        <v>85</v>
      </c>
      <c r="D6" s="54">
        <v>1</v>
      </c>
      <c r="E6" s="54"/>
      <c r="F6" s="55">
        <v>9260.7000000000007</v>
      </c>
      <c r="G6" s="55">
        <v>31</v>
      </c>
      <c r="H6" s="56">
        <v>37838</v>
      </c>
      <c r="I6" s="62">
        <v>35500000</v>
      </c>
      <c r="J6" s="58">
        <f t="shared" si="0"/>
        <v>1.1002975452516738E-2</v>
      </c>
      <c r="K6" s="59" t="s">
        <v>202</v>
      </c>
      <c r="L6" s="61">
        <v>8.7499999999999994E-2</v>
      </c>
      <c r="M6" s="61">
        <v>9.5000000000000001E-2</v>
      </c>
    </row>
    <row r="7" spans="1:13" s="48" customFormat="1" ht="13" customHeight="1">
      <c r="A7" s="52" t="s">
        <v>87</v>
      </c>
      <c r="B7" s="53" t="s">
        <v>78</v>
      </c>
      <c r="C7" s="53" t="s">
        <v>88</v>
      </c>
      <c r="D7" s="54">
        <v>1</v>
      </c>
      <c r="E7" s="54"/>
      <c r="F7" s="55">
        <v>5579.17</v>
      </c>
      <c r="G7" s="55">
        <v>15</v>
      </c>
      <c r="H7" s="56">
        <v>37195</v>
      </c>
      <c r="I7" s="62">
        <v>26200000</v>
      </c>
      <c r="J7" s="58">
        <f t="shared" si="0"/>
        <v>8.1205058269278457E-3</v>
      </c>
      <c r="K7" s="59" t="s">
        <v>202</v>
      </c>
      <c r="L7" s="61">
        <v>8.2500000000000004E-2</v>
      </c>
      <c r="M7" s="61">
        <v>9.5000000000000001E-2</v>
      </c>
    </row>
    <row r="8" spans="1:13" s="79" customFormat="1" ht="13" customHeight="1">
      <c r="A8" s="52" t="s">
        <v>89</v>
      </c>
      <c r="B8" s="63" t="s">
        <v>78</v>
      </c>
      <c r="C8" s="63" t="s">
        <v>90</v>
      </c>
      <c r="D8" s="54">
        <v>1</v>
      </c>
      <c r="E8" s="63"/>
      <c r="F8" s="55">
        <v>77124.899999999994</v>
      </c>
      <c r="G8" s="55">
        <v>214</v>
      </c>
      <c r="H8" s="56">
        <v>40394</v>
      </c>
      <c r="I8" s="62">
        <v>750000000</v>
      </c>
      <c r="J8" s="58">
        <v>0.23300000000000001</v>
      </c>
      <c r="K8" s="59" t="s">
        <v>202</v>
      </c>
      <c r="L8" s="61">
        <v>6.7500000000000004E-2</v>
      </c>
      <c r="M8" s="61">
        <v>8.7499999999999994E-2</v>
      </c>
    </row>
    <row r="9" spans="1:13" s="48" customFormat="1" ht="13" customHeight="1">
      <c r="A9" s="52" t="s">
        <v>91</v>
      </c>
      <c r="B9" s="53" t="s">
        <v>92</v>
      </c>
      <c r="C9" s="53" t="s">
        <v>79</v>
      </c>
      <c r="D9" s="54">
        <v>1</v>
      </c>
      <c r="E9" s="54"/>
      <c r="F9" s="55">
        <v>24574.2</v>
      </c>
      <c r="G9" s="55">
        <v>482</v>
      </c>
      <c r="H9" s="56" t="s">
        <v>93</v>
      </c>
      <c r="I9" s="62">
        <v>107000000</v>
      </c>
      <c r="J9" s="58">
        <f t="shared" si="0"/>
        <v>3.3163897842796927E-2</v>
      </c>
      <c r="K9" s="59" t="s">
        <v>203</v>
      </c>
      <c r="L9" s="61">
        <v>8.0000009999999996E-2</v>
      </c>
      <c r="M9" s="61">
        <v>9.2499999999999999E-2</v>
      </c>
    </row>
    <row r="10" spans="1:13" s="48" customFormat="1" ht="13" customHeight="1">
      <c r="A10" s="52" t="s">
        <v>94</v>
      </c>
      <c r="B10" s="53" t="s">
        <v>92</v>
      </c>
      <c r="C10" s="53" t="s">
        <v>79</v>
      </c>
      <c r="D10" s="54">
        <v>1</v>
      </c>
      <c r="E10" s="54"/>
      <c r="F10" s="55">
        <v>25674.3</v>
      </c>
      <c r="G10" s="55">
        <v>615</v>
      </c>
      <c r="H10" s="56">
        <v>36025</v>
      </c>
      <c r="I10" s="62">
        <v>83700000</v>
      </c>
      <c r="J10" s="58">
        <f t="shared" si="0"/>
        <v>2.5942226630300026E-2</v>
      </c>
      <c r="K10" s="64" t="s">
        <v>204</v>
      </c>
      <c r="L10" s="61">
        <v>8.343488649940263E-2</v>
      </c>
      <c r="M10" s="61">
        <v>9.2992744860943166E-2</v>
      </c>
    </row>
    <row r="11" spans="1:13" s="48" customFormat="1" ht="13" customHeight="1">
      <c r="A11" s="52" t="s">
        <v>95</v>
      </c>
      <c r="B11" s="53" t="s">
        <v>92</v>
      </c>
      <c r="C11" s="53" t="s">
        <v>79</v>
      </c>
      <c r="D11" s="54">
        <v>1</v>
      </c>
      <c r="E11" s="54"/>
      <c r="F11" s="55">
        <v>21762.5</v>
      </c>
      <c r="G11" s="55">
        <v>988</v>
      </c>
      <c r="H11" s="56">
        <v>37803</v>
      </c>
      <c r="I11" s="62">
        <v>102300000</v>
      </c>
      <c r="J11" s="58">
        <f t="shared" si="0"/>
        <v>3.170716588147781E-2</v>
      </c>
      <c r="K11" s="59" t="s">
        <v>202</v>
      </c>
      <c r="L11" s="61">
        <v>7.7499999999999999E-2</v>
      </c>
      <c r="M11" s="61">
        <v>9.2499999999999999E-2</v>
      </c>
    </row>
    <row r="12" spans="1:13" s="48" customFormat="1" ht="13" customHeight="1">
      <c r="A12" s="52" t="s">
        <v>96</v>
      </c>
      <c r="B12" s="53" t="s">
        <v>92</v>
      </c>
      <c r="C12" s="53" t="s">
        <v>79</v>
      </c>
      <c r="D12" s="54">
        <v>1</v>
      </c>
      <c r="E12" s="54"/>
      <c r="F12" s="55">
        <v>28657.5</v>
      </c>
      <c r="G12" s="55">
        <v>163</v>
      </c>
      <c r="H12" s="56" t="s">
        <v>97</v>
      </c>
      <c r="I12" s="62">
        <v>150000000</v>
      </c>
      <c r="J12" s="58">
        <f t="shared" si="0"/>
        <v>4.6491445574014384E-2</v>
      </c>
      <c r="K12" s="59" t="s">
        <v>202</v>
      </c>
      <c r="L12" s="61">
        <v>7.7499999999999999E-2</v>
      </c>
      <c r="M12" s="61">
        <v>9.2499999999999999E-2</v>
      </c>
    </row>
    <row r="13" spans="1:13" s="48" customFormat="1" ht="13" customHeight="1">
      <c r="A13" s="52" t="s">
        <v>98</v>
      </c>
      <c r="B13" s="53" t="s">
        <v>78</v>
      </c>
      <c r="C13" s="53" t="s">
        <v>85</v>
      </c>
      <c r="D13" s="54">
        <v>1</v>
      </c>
      <c r="E13" s="54"/>
      <c r="F13" s="55">
        <v>34080</v>
      </c>
      <c r="G13" s="55">
        <v>1770</v>
      </c>
      <c r="H13" s="56">
        <v>40394</v>
      </c>
      <c r="I13" s="62">
        <v>102600000</v>
      </c>
      <c r="J13" s="58">
        <f t="shared" si="0"/>
        <v>3.1800148772625839E-2</v>
      </c>
      <c r="K13" s="59" t="s">
        <v>202</v>
      </c>
      <c r="L13" s="61">
        <v>8.5000000000000006E-2</v>
      </c>
      <c r="M13" s="61">
        <v>9.5000000000000001E-2</v>
      </c>
    </row>
    <row r="14" spans="1:13" s="48" customFormat="1" ht="13" customHeight="1">
      <c r="A14" s="52" t="s">
        <v>99</v>
      </c>
      <c r="B14" s="53" t="s">
        <v>78</v>
      </c>
      <c r="C14" s="53" t="s">
        <v>79</v>
      </c>
      <c r="D14" s="54">
        <v>1</v>
      </c>
      <c r="E14" s="54"/>
      <c r="F14" s="55">
        <v>44828</v>
      </c>
      <c r="G14" s="55">
        <v>2341</v>
      </c>
      <c r="H14" s="56">
        <v>40394</v>
      </c>
      <c r="I14" s="62">
        <v>250000000</v>
      </c>
      <c r="J14" s="58">
        <f t="shared" si="0"/>
        <v>7.7485742623357307E-2</v>
      </c>
      <c r="K14" s="59" t="s">
        <v>207</v>
      </c>
      <c r="L14" s="61">
        <v>7.7499999999999999E-2</v>
      </c>
      <c r="M14" s="61">
        <v>9.2499999999999999E-2</v>
      </c>
    </row>
    <row r="15" spans="1:13" s="48" customFormat="1" ht="13" customHeight="1">
      <c r="A15" s="52" t="s">
        <v>100</v>
      </c>
      <c r="B15" s="53" t="s">
        <v>78</v>
      </c>
      <c r="C15" s="53" t="s">
        <v>90</v>
      </c>
      <c r="D15" s="54">
        <v>0.5</v>
      </c>
      <c r="E15" s="54" t="s">
        <v>101</v>
      </c>
      <c r="F15" s="55">
        <v>37472.400000000001</v>
      </c>
      <c r="G15" s="55">
        <v>241</v>
      </c>
      <c r="H15" s="56">
        <v>34515</v>
      </c>
      <c r="I15" s="62">
        <v>165000000</v>
      </c>
      <c r="J15" s="58">
        <f t="shared" si="0"/>
        <v>5.1140590131415822E-2</v>
      </c>
      <c r="K15" s="59" t="s">
        <v>202</v>
      </c>
      <c r="L15" s="61">
        <v>7.0000000000000007E-2</v>
      </c>
      <c r="M15" s="61">
        <v>0.09</v>
      </c>
    </row>
    <row r="16" spans="1:13" s="48" customFormat="1" ht="13" customHeight="1">
      <c r="A16" s="52" t="s">
        <v>102</v>
      </c>
      <c r="B16" s="53" t="s">
        <v>78</v>
      </c>
      <c r="C16" s="53" t="s">
        <v>79</v>
      </c>
      <c r="D16" s="54">
        <v>1</v>
      </c>
      <c r="E16" s="54"/>
      <c r="F16" s="55">
        <v>12665</v>
      </c>
      <c r="G16" s="55">
        <v>110</v>
      </c>
      <c r="H16" s="56">
        <v>35885</v>
      </c>
      <c r="I16" s="62">
        <v>98000000</v>
      </c>
      <c r="J16" s="58">
        <f t="shared" si="0"/>
        <v>3.0374411108356064E-2</v>
      </c>
      <c r="K16" s="59" t="s">
        <v>202</v>
      </c>
      <c r="L16" s="61">
        <v>7.2499999999999995E-2</v>
      </c>
      <c r="M16" s="61">
        <v>9.2499999999999999E-2</v>
      </c>
    </row>
    <row r="17" spans="1:13" s="48" customFormat="1" ht="13" customHeight="1">
      <c r="A17" s="52" t="s">
        <v>103</v>
      </c>
      <c r="B17" s="53" t="s">
        <v>78</v>
      </c>
      <c r="C17" s="53" t="s">
        <v>79</v>
      </c>
      <c r="D17" s="54">
        <v>1</v>
      </c>
      <c r="E17" s="54"/>
      <c r="F17" s="55">
        <v>25072.5</v>
      </c>
      <c r="G17" s="55">
        <v>495</v>
      </c>
      <c r="H17" s="56">
        <v>39113</v>
      </c>
      <c r="I17" s="62">
        <v>117600000</v>
      </c>
      <c r="J17" s="58">
        <f t="shared" si="0"/>
        <v>3.6449293330027277E-2</v>
      </c>
      <c r="K17" s="59" t="s">
        <v>207</v>
      </c>
      <c r="L17" s="61">
        <v>7.6300000000000007E-2</v>
      </c>
      <c r="M17" s="61">
        <v>9.1300000000000006E-2</v>
      </c>
    </row>
    <row r="18" spans="1:13" s="48" customFormat="1" ht="13" customHeight="1">
      <c r="A18" s="52" t="s">
        <v>104</v>
      </c>
      <c r="B18" s="53" t="s">
        <v>78</v>
      </c>
      <c r="C18" s="53" t="s">
        <v>79</v>
      </c>
      <c r="D18" s="54">
        <v>1</v>
      </c>
      <c r="E18" s="54"/>
      <c r="F18" s="55">
        <v>16793.400000000001</v>
      </c>
      <c r="G18" s="55">
        <v>303</v>
      </c>
      <c r="H18" s="56">
        <v>40148</v>
      </c>
      <c r="I18" s="62">
        <v>76400000</v>
      </c>
      <c r="J18" s="58">
        <f t="shared" si="0"/>
        <v>2.3679642945697993E-2</v>
      </c>
      <c r="K18" s="65" t="s">
        <v>206</v>
      </c>
      <c r="L18" s="61">
        <v>0.08</v>
      </c>
      <c r="M18" s="61">
        <v>9.2499999999999999E-2</v>
      </c>
    </row>
    <row r="19" spans="1:13" s="48" customFormat="1" ht="13" customHeight="1">
      <c r="A19" s="52" t="s">
        <v>105</v>
      </c>
      <c r="B19" s="53" t="s">
        <v>106</v>
      </c>
      <c r="C19" s="53" t="s">
        <v>79</v>
      </c>
      <c r="D19" s="54">
        <v>1</v>
      </c>
      <c r="E19" s="54"/>
      <c r="F19" s="55">
        <v>12044.85</v>
      </c>
      <c r="G19" s="55">
        <v>134</v>
      </c>
      <c r="H19" s="56">
        <v>32752</v>
      </c>
      <c r="I19" s="62">
        <v>49000000</v>
      </c>
      <c r="J19" s="58">
        <f t="shared" si="0"/>
        <v>1.5187205554178032E-2</v>
      </c>
      <c r="K19" s="64" t="s">
        <v>204</v>
      </c>
      <c r="L19" s="61">
        <v>8.7499999999999994E-2</v>
      </c>
      <c r="M19" s="61">
        <v>9.5000000000000001E-2</v>
      </c>
    </row>
    <row r="20" spans="1:13" s="48" customFormat="1" ht="13" customHeight="1">
      <c r="A20" s="52" t="s">
        <v>107</v>
      </c>
      <c r="B20" s="53" t="s">
        <v>106</v>
      </c>
      <c r="C20" s="53" t="s">
        <v>79</v>
      </c>
      <c r="D20" s="54">
        <v>1</v>
      </c>
      <c r="E20" s="54"/>
      <c r="F20" s="55">
        <v>9098.9</v>
      </c>
      <c r="G20" s="55">
        <v>68</v>
      </c>
      <c r="H20" s="56">
        <v>35242</v>
      </c>
      <c r="I20" s="62">
        <v>35100000</v>
      </c>
      <c r="J20" s="58">
        <f t="shared" si="0"/>
        <v>1.0878998264319366E-2</v>
      </c>
      <c r="K20" s="59" t="s">
        <v>202</v>
      </c>
      <c r="L20" s="61">
        <v>8.5000000000000006E-2</v>
      </c>
      <c r="M20" s="61">
        <v>9.5000000000000001E-2</v>
      </c>
    </row>
    <row r="21" spans="1:13" s="48" customFormat="1" ht="13" customHeight="1">
      <c r="A21" s="52" t="s">
        <v>108</v>
      </c>
      <c r="B21" s="53" t="s">
        <v>106</v>
      </c>
      <c r="C21" s="53" t="s">
        <v>79</v>
      </c>
      <c r="D21" s="54">
        <v>1</v>
      </c>
      <c r="E21" s="54"/>
      <c r="F21" s="55">
        <v>14814</v>
      </c>
      <c r="G21" s="55">
        <v>148</v>
      </c>
      <c r="H21" s="56">
        <v>39264</v>
      </c>
      <c r="I21" s="62">
        <v>69800000</v>
      </c>
      <c r="J21" s="58">
        <f t="shared" si="0"/>
        <v>2.163401934044136E-2</v>
      </c>
      <c r="K21" s="59" t="s">
        <v>202</v>
      </c>
      <c r="L21" s="61">
        <v>7.4999999999999997E-2</v>
      </c>
      <c r="M21" s="61">
        <v>9.2499990000000004E-2</v>
      </c>
    </row>
    <row r="22" spans="1:13" s="48" customFormat="1" ht="13" customHeight="1">
      <c r="A22" s="52" t="s">
        <v>109</v>
      </c>
      <c r="B22" s="53" t="s">
        <v>106</v>
      </c>
      <c r="C22" s="53" t="s">
        <v>85</v>
      </c>
      <c r="D22" s="54">
        <v>1</v>
      </c>
      <c r="E22" s="54"/>
      <c r="F22" s="55">
        <v>5282.8</v>
      </c>
      <c r="G22" s="55">
        <v>50</v>
      </c>
      <c r="H22" s="56">
        <v>32065</v>
      </c>
      <c r="I22" s="62">
        <v>16100000</v>
      </c>
      <c r="J22" s="58">
        <f t="shared" si="0"/>
        <v>4.9900818249442105E-3</v>
      </c>
      <c r="K22" s="59" t="s">
        <v>202</v>
      </c>
      <c r="L22" s="61">
        <v>9.5000000000000001E-2</v>
      </c>
      <c r="M22" s="61">
        <v>9.7500000000000003E-2</v>
      </c>
    </row>
    <row r="23" spans="1:13" s="48" customFormat="1" ht="13" customHeight="1">
      <c r="A23" s="52" t="s">
        <v>110</v>
      </c>
      <c r="B23" s="53" t="s">
        <v>106</v>
      </c>
      <c r="C23" s="53" t="s">
        <v>79</v>
      </c>
      <c r="D23" s="54">
        <v>1</v>
      </c>
      <c r="E23" s="54"/>
      <c r="F23" s="55">
        <v>46167</v>
      </c>
      <c r="G23" s="55">
        <v>374</v>
      </c>
      <c r="H23" s="56">
        <v>40210</v>
      </c>
      <c r="I23" s="62">
        <v>234900000</v>
      </c>
      <c r="J23" s="58">
        <f t="shared" si="0"/>
        <v>7.2805603768906518E-2</v>
      </c>
      <c r="K23" s="59" t="s">
        <v>202</v>
      </c>
      <c r="L23" s="61">
        <v>7.2499999999999995E-2</v>
      </c>
      <c r="M23" s="61">
        <v>9.2499999999999999E-2</v>
      </c>
    </row>
    <row r="24" spans="1:13" s="48" customFormat="1" ht="13" customHeight="1">
      <c r="A24" s="52" t="s">
        <v>111</v>
      </c>
      <c r="B24" s="53" t="s">
        <v>112</v>
      </c>
      <c r="C24" s="53" t="s">
        <v>79</v>
      </c>
      <c r="D24" s="54">
        <v>1</v>
      </c>
      <c r="E24" s="54"/>
      <c r="F24" s="55">
        <v>12728</v>
      </c>
      <c r="G24" s="55">
        <v>146</v>
      </c>
      <c r="H24" s="56">
        <v>38096</v>
      </c>
      <c r="I24" s="62">
        <v>72500000</v>
      </c>
      <c r="J24" s="58">
        <f t="shared" si="0"/>
        <v>2.2470865360773619E-2</v>
      </c>
      <c r="K24" s="59" t="s">
        <v>202</v>
      </c>
      <c r="L24" s="61">
        <v>7.7499999999999999E-2</v>
      </c>
      <c r="M24" s="61">
        <v>9.2499999999999999E-2</v>
      </c>
    </row>
    <row r="25" spans="1:13" s="48" customFormat="1" ht="13" customHeight="1">
      <c r="A25" s="52" t="s">
        <v>113</v>
      </c>
      <c r="B25" s="53" t="s">
        <v>112</v>
      </c>
      <c r="C25" s="53" t="s">
        <v>85</v>
      </c>
      <c r="D25" s="54">
        <v>1</v>
      </c>
      <c r="E25" s="54"/>
      <c r="F25" s="55">
        <v>13172</v>
      </c>
      <c r="G25" s="55">
        <v>319</v>
      </c>
      <c r="H25" s="56">
        <v>37407</v>
      </c>
      <c r="I25" s="62">
        <v>52500000</v>
      </c>
      <c r="J25" s="58">
        <f t="shared" si="0"/>
        <v>1.6272005950905034E-2</v>
      </c>
      <c r="K25" s="59" t="s">
        <v>207</v>
      </c>
      <c r="L25" s="61">
        <v>0.09</v>
      </c>
      <c r="M25" s="61">
        <v>0.1</v>
      </c>
    </row>
    <row r="26" spans="1:13" s="79" customFormat="1" ht="13" customHeight="1">
      <c r="A26" s="52" t="s">
        <v>114</v>
      </c>
      <c r="B26" s="63" t="s">
        <v>112</v>
      </c>
      <c r="C26" s="63" t="s">
        <v>85</v>
      </c>
      <c r="D26" s="54">
        <v>1</v>
      </c>
      <c r="E26" s="63"/>
      <c r="F26" s="55">
        <v>4218</v>
      </c>
      <c r="G26" s="55">
        <v>302</v>
      </c>
      <c r="H26" s="56">
        <v>40394</v>
      </c>
      <c r="I26" s="62">
        <v>16500000</v>
      </c>
      <c r="J26" s="58">
        <f t="shared" si="0"/>
        <v>5.1140590131415822E-3</v>
      </c>
      <c r="K26" s="59" t="s">
        <v>207</v>
      </c>
      <c r="L26" s="61">
        <v>0.09</v>
      </c>
      <c r="M26" s="61">
        <v>9.7500000000000003E-2</v>
      </c>
    </row>
    <row r="27" spans="1:13" s="79" customFormat="1" ht="13" customHeight="1">
      <c r="A27" s="52" t="s">
        <v>115</v>
      </c>
      <c r="B27" s="63" t="s">
        <v>112</v>
      </c>
      <c r="C27" s="63" t="s">
        <v>85</v>
      </c>
      <c r="D27" s="54">
        <v>1</v>
      </c>
      <c r="E27" s="63"/>
      <c r="F27" s="55">
        <v>6028</v>
      </c>
      <c r="G27" s="55">
        <v>156</v>
      </c>
      <c r="H27" s="56">
        <v>40394</v>
      </c>
      <c r="I27" s="62">
        <v>24000000</v>
      </c>
      <c r="J27" s="58">
        <f t="shared" si="0"/>
        <v>7.4386312918423014E-3</v>
      </c>
      <c r="K27" s="59" t="s">
        <v>207</v>
      </c>
      <c r="L27" s="61">
        <v>8.7499999999999994E-2</v>
      </c>
      <c r="M27" s="61">
        <v>9.7500000000000003E-2</v>
      </c>
    </row>
    <row r="28" spans="1:13" s="79" customFormat="1" ht="13" customHeight="1">
      <c r="A28" s="52" t="s">
        <v>116</v>
      </c>
      <c r="B28" s="63" t="s">
        <v>112</v>
      </c>
      <c r="C28" s="63" t="s">
        <v>79</v>
      </c>
      <c r="D28" s="54">
        <v>1</v>
      </c>
      <c r="E28" s="63"/>
      <c r="F28" s="55">
        <v>13290</v>
      </c>
      <c r="G28" s="55">
        <v>100</v>
      </c>
      <c r="H28" s="56">
        <v>40148</v>
      </c>
      <c r="I28" s="62">
        <v>57000000</v>
      </c>
      <c r="J28" s="58">
        <f t="shared" si="0"/>
        <v>1.7666749318125466E-2</v>
      </c>
      <c r="K28" s="59" t="s">
        <v>202</v>
      </c>
      <c r="L28" s="61">
        <v>0.09</v>
      </c>
      <c r="M28" s="61">
        <v>0.1</v>
      </c>
    </row>
    <row r="29" spans="1:13" s="79" customFormat="1" ht="13" customHeight="1">
      <c r="A29" s="52" t="s">
        <v>117</v>
      </c>
      <c r="B29" s="63" t="s">
        <v>118</v>
      </c>
      <c r="C29" s="63" t="s">
        <v>85</v>
      </c>
      <c r="D29" s="54">
        <v>1</v>
      </c>
      <c r="E29" s="63"/>
      <c r="F29" s="55">
        <v>6224</v>
      </c>
      <c r="G29" s="55">
        <v>400</v>
      </c>
      <c r="H29" s="56">
        <v>40394</v>
      </c>
      <c r="I29" s="66">
        <v>17800000</v>
      </c>
      <c r="J29" s="58">
        <f t="shared" si="0"/>
        <v>5.5169848747830402E-3</v>
      </c>
      <c r="K29" s="64" t="s">
        <v>204</v>
      </c>
      <c r="L29" s="61">
        <v>9.5000000000000001E-2</v>
      </c>
      <c r="M29" s="61">
        <v>0.1</v>
      </c>
    </row>
    <row r="30" spans="1:13" s="49" customFormat="1" ht="20" customHeight="1">
      <c r="A30" s="80" t="s">
        <v>119</v>
      </c>
      <c r="B30" s="81" t="s">
        <v>120</v>
      </c>
      <c r="C30" s="82"/>
      <c r="D30" s="81"/>
      <c r="E30" s="81"/>
      <c r="F30" s="83">
        <f>SUBTOTAL(9,F2:F29)</f>
        <v>596392.16999999993</v>
      </c>
      <c r="G30" s="83">
        <f>SUBTOTAL(9,G2:G29)</f>
        <v>10456</v>
      </c>
      <c r="H30" s="84"/>
      <c r="I30" s="85">
        <f>SUBTOTAL(9,I2:I29)</f>
        <v>3226400000</v>
      </c>
      <c r="J30" s="82">
        <v>1</v>
      </c>
      <c r="K30" s="86"/>
      <c r="L30" s="86">
        <f>SUMPRODUCT(L2:L29,I2:I29)/I30</f>
        <v>7.4926506654475575E-2</v>
      </c>
      <c r="M30" s="86">
        <f>SUMPRODUCT(M2:M29,I2:I29)/I30</f>
        <v>9.1688917272148812E-2</v>
      </c>
    </row>
    <row r="31" spans="1:13" s="48" customFormat="1" ht="13" customHeight="1">
      <c r="A31" s="52" t="s">
        <v>121</v>
      </c>
      <c r="B31" s="53" t="s">
        <v>78</v>
      </c>
      <c r="C31" s="53" t="s">
        <v>123</v>
      </c>
      <c r="D31" s="54">
        <v>0.5</v>
      </c>
      <c r="E31" s="54" t="s">
        <v>83</v>
      </c>
      <c r="F31" s="55">
        <v>6769.9</v>
      </c>
      <c r="G31" s="55">
        <v>0</v>
      </c>
      <c r="H31" s="56">
        <v>36013</v>
      </c>
      <c r="I31" s="62">
        <v>59500000</v>
      </c>
      <c r="J31" s="58">
        <f t="shared" ref="J31:J53" si="1">I31/$I$54</f>
        <v>3.4829947901422464E-2</v>
      </c>
      <c r="K31" s="59" t="s">
        <v>202</v>
      </c>
      <c r="L31" s="61">
        <v>6.5000000000000002E-2</v>
      </c>
      <c r="M31" s="61">
        <v>9.2499999999999999E-2</v>
      </c>
    </row>
    <row r="32" spans="1:13" s="48" customFormat="1" ht="13" customHeight="1">
      <c r="A32" s="52" t="s">
        <v>124</v>
      </c>
      <c r="B32" s="53" t="s">
        <v>78</v>
      </c>
      <c r="C32" s="53" t="s">
        <v>123</v>
      </c>
      <c r="D32" s="54">
        <v>0.5</v>
      </c>
      <c r="E32" s="54" t="s">
        <v>101</v>
      </c>
      <c r="F32" s="55">
        <v>8755.09</v>
      </c>
      <c r="G32" s="55">
        <v>266</v>
      </c>
      <c r="H32" s="56">
        <v>34515</v>
      </c>
      <c r="I32" s="62">
        <v>77000000</v>
      </c>
      <c r="J32" s="58">
        <f t="shared" si="1"/>
        <v>4.5074050225370248E-2</v>
      </c>
      <c r="K32" s="59" t="s">
        <v>202</v>
      </c>
      <c r="L32" s="61">
        <v>6.7500000000000004E-2</v>
      </c>
      <c r="M32" s="61">
        <v>9.2499999999999999E-2</v>
      </c>
    </row>
    <row r="33" spans="1:13" s="48" customFormat="1" ht="13" customHeight="1">
      <c r="A33" s="52" t="s">
        <v>125</v>
      </c>
      <c r="B33" s="53" t="s">
        <v>78</v>
      </c>
      <c r="C33" s="53" t="s">
        <v>126</v>
      </c>
      <c r="D33" s="54">
        <v>0.5</v>
      </c>
      <c r="E33" s="54" t="s">
        <v>127</v>
      </c>
      <c r="F33" s="55">
        <v>50951.49</v>
      </c>
      <c r="G33" s="55">
        <v>1852</v>
      </c>
      <c r="H33" s="56">
        <v>39113</v>
      </c>
      <c r="I33" s="62">
        <v>227500000</v>
      </c>
      <c r="J33" s="58">
        <f t="shared" si="1"/>
        <v>0.13317333021132119</v>
      </c>
      <c r="K33" s="59" t="s">
        <v>202</v>
      </c>
      <c r="L33" s="61">
        <v>6.25E-2</v>
      </c>
      <c r="M33" s="61">
        <v>0.09</v>
      </c>
    </row>
    <row r="34" spans="1:13" s="48" customFormat="1" ht="13" customHeight="1">
      <c r="A34" s="52" t="s">
        <v>128</v>
      </c>
      <c r="B34" s="53" t="s">
        <v>78</v>
      </c>
      <c r="C34" s="53" t="s">
        <v>126</v>
      </c>
      <c r="D34" s="54">
        <v>0.5</v>
      </c>
      <c r="E34" s="54" t="s">
        <v>127</v>
      </c>
      <c r="F34" s="55">
        <v>32838.15</v>
      </c>
      <c r="G34" s="55">
        <v>2450</v>
      </c>
      <c r="H34" s="56">
        <v>39113</v>
      </c>
      <c r="I34" s="62">
        <v>110000000</v>
      </c>
      <c r="J34" s="58">
        <f t="shared" si="1"/>
        <v>6.4391500321957507E-2</v>
      </c>
      <c r="K34" s="67" t="s">
        <v>203</v>
      </c>
      <c r="L34" s="61">
        <v>7.0000000000000007E-2</v>
      </c>
      <c r="M34" s="61">
        <v>9.2499999999999999E-2</v>
      </c>
    </row>
    <row r="35" spans="1:13" s="48" customFormat="1" ht="13" customHeight="1">
      <c r="A35" s="52" t="s">
        <v>129</v>
      </c>
      <c r="B35" s="53" t="s">
        <v>78</v>
      </c>
      <c r="C35" s="53" t="s">
        <v>126</v>
      </c>
      <c r="D35" s="54">
        <v>1</v>
      </c>
      <c r="E35" s="54"/>
      <c r="F35" s="55">
        <v>16056.8</v>
      </c>
      <c r="G35" s="55">
        <v>551</v>
      </c>
      <c r="H35" s="56">
        <v>37638</v>
      </c>
      <c r="I35" s="62">
        <v>43000000</v>
      </c>
      <c r="J35" s="58">
        <f t="shared" si="1"/>
        <v>2.5171222853128842E-2</v>
      </c>
      <c r="K35" s="59" t="s">
        <v>202</v>
      </c>
      <c r="L35" s="61">
        <v>7.7499999999999999E-2</v>
      </c>
      <c r="M35" s="61">
        <v>9.5000000000000001E-2</v>
      </c>
    </row>
    <row r="36" spans="1:13" s="48" customFormat="1" ht="13" customHeight="1">
      <c r="A36" s="52" t="s">
        <v>130</v>
      </c>
      <c r="B36" s="53" t="s">
        <v>78</v>
      </c>
      <c r="C36" s="53" t="s">
        <v>126</v>
      </c>
      <c r="D36" s="54">
        <v>1</v>
      </c>
      <c r="E36" s="54"/>
      <c r="F36" s="55">
        <v>15367.8</v>
      </c>
      <c r="G36" s="55">
        <v>698</v>
      </c>
      <c r="H36" s="56">
        <v>37939</v>
      </c>
      <c r="I36" s="62">
        <v>66000000</v>
      </c>
      <c r="J36" s="58">
        <f t="shared" si="1"/>
        <v>3.8634900193174504E-2</v>
      </c>
      <c r="K36" s="59" t="s">
        <v>202</v>
      </c>
      <c r="L36" s="61">
        <v>7.7499999999999999E-2</v>
      </c>
      <c r="M36" s="61">
        <v>9.2499999999999999E-2</v>
      </c>
    </row>
    <row r="37" spans="1:13" s="87" customFormat="1" ht="13" customHeight="1">
      <c r="A37" s="52" t="s">
        <v>131</v>
      </c>
      <c r="B37" s="53" t="s">
        <v>78</v>
      </c>
      <c r="C37" s="53" t="s">
        <v>132</v>
      </c>
      <c r="D37" s="54">
        <v>1</v>
      </c>
      <c r="E37" s="54"/>
      <c r="F37" s="55">
        <v>9491.6</v>
      </c>
      <c r="G37" s="55">
        <v>474</v>
      </c>
      <c r="H37" s="56">
        <v>40148</v>
      </c>
      <c r="I37" s="62">
        <v>78500000</v>
      </c>
      <c r="J37" s="58">
        <f t="shared" si="1"/>
        <v>4.5952116138851487E-2</v>
      </c>
      <c r="K37" s="67" t="s">
        <v>206</v>
      </c>
      <c r="L37" s="61">
        <v>7.4999999999999997E-2</v>
      </c>
      <c r="M37" s="61">
        <v>9.5000000000000001E-2</v>
      </c>
    </row>
    <row r="38" spans="1:13" s="88" customFormat="1" ht="13" customHeight="1">
      <c r="A38" s="52" t="s">
        <v>133</v>
      </c>
      <c r="B38" s="53" t="s">
        <v>78</v>
      </c>
      <c r="C38" s="53" t="s">
        <v>126</v>
      </c>
      <c r="D38" s="54">
        <v>1</v>
      </c>
      <c r="E38" s="54"/>
      <c r="F38" s="55">
        <v>17921.53</v>
      </c>
      <c r="G38" s="55">
        <v>414</v>
      </c>
      <c r="H38" s="56">
        <v>34064</v>
      </c>
      <c r="I38" s="62">
        <v>49500000</v>
      </c>
      <c r="J38" s="58">
        <f t="shared" si="1"/>
        <v>2.8976175144880875E-2</v>
      </c>
      <c r="K38" s="59" t="s">
        <v>202</v>
      </c>
      <c r="L38" s="61">
        <v>8.2500000000000004E-2</v>
      </c>
      <c r="M38" s="61">
        <v>9.2499999999999999E-2</v>
      </c>
    </row>
    <row r="39" spans="1:13" s="48" customFormat="1" ht="13" customHeight="1">
      <c r="A39" s="52" t="s">
        <v>134</v>
      </c>
      <c r="B39" s="53" t="s">
        <v>78</v>
      </c>
      <c r="C39" s="53" t="s">
        <v>126</v>
      </c>
      <c r="D39" s="54">
        <v>1</v>
      </c>
      <c r="E39" s="54"/>
      <c r="F39" s="55">
        <v>10954.72</v>
      </c>
      <c r="G39" s="55">
        <v>420</v>
      </c>
      <c r="H39" s="56">
        <v>39081</v>
      </c>
      <c r="I39" s="62">
        <v>34800000</v>
      </c>
      <c r="J39" s="58">
        <f t="shared" si="1"/>
        <v>2.0371129192764736E-2</v>
      </c>
      <c r="K39" s="59" t="s">
        <v>202</v>
      </c>
      <c r="L39" s="61">
        <v>8.5000000000000006E-2</v>
      </c>
      <c r="M39" s="61">
        <v>9.5000000000000001E-2</v>
      </c>
    </row>
    <row r="40" spans="1:13" s="87" customFormat="1" ht="13" customHeight="1">
      <c r="A40" s="52" t="s">
        <v>135</v>
      </c>
      <c r="B40" s="53" t="s">
        <v>78</v>
      </c>
      <c r="C40" s="53" t="s">
        <v>126</v>
      </c>
      <c r="D40" s="54">
        <v>1</v>
      </c>
      <c r="E40" s="54"/>
      <c r="F40" s="55">
        <v>15527.32</v>
      </c>
      <c r="G40" s="55">
        <v>930</v>
      </c>
      <c r="H40" s="56">
        <v>40148</v>
      </c>
      <c r="I40" s="62">
        <v>53000000</v>
      </c>
      <c r="J40" s="58">
        <f t="shared" si="1"/>
        <v>3.1024995609670432E-2</v>
      </c>
      <c r="K40" s="67" t="s">
        <v>206</v>
      </c>
      <c r="L40" s="61">
        <v>8.1250000000000003E-2</v>
      </c>
      <c r="M40" s="61">
        <v>9.5000000000000001E-2</v>
      </c>
    </row>
    <row r="41" spans="1:13" s="48" customFormat="1" ht="13" customHeight="1">
      <c r="A41" s="52" t="s">
        <v>136</v>
      </c>
      <c r="B41" s="53" t="s">
        <v>78</v>
      </c>
      <c r="C41" s="53" t="s">
        <v>126</v>
      </c>
      <c r="D41" s="54">
        <v>1</v>
      </c>
      <c r="E41" s="54"/>
      <c r="F41" s="55">
        <v>14182.9</v>
      </c>
      <c r="G41" s="55">
        <v>606</v>
      </c>
      <c r="H41" s="56">
        <v>38322</v>
      </c>
      <c r="I41" s="62">
        <v>28000000</v>
      </c>
      <c r="J41" s="58">
        <f t="shared" si="1"/>
        <v>1.6390563718316455E-2</v>
      </c>
      <c r="K41" s="59" t="s">
        <v>206</v>
      </c>
      <c r="L41" s="61">
        <v>8.7499999999999994E-2</v>
      </c>
      <c r="M41" s="61">
        <v>9.5000000000000001E-2</v>
      </c>
    </row>
    <row r="42" spans="1:13" s="87" customFormat="1" ht="13" customHeight="1">
      <c r="A42" s="52" t="s">
        <v>137</v>
      </c>
      <c r="B42" s="53" t="s">
        <v>106</v>
      </c>
      <c r="C42" s="53" t="s">
        <v>132</v>
      </c>
      <c r="D42" s="54">
        <v>1</v>
      </c>
      <c r="E42" s="54"/>
      <c r="F42" s="55">
        <v>10669.9</v>
      </c>
      <c r="G42" s="55">
        <v>497</v>
      </c>
      <c r="H42" s="56">
        <v>40148</v>
      </c>
      <c r="I42" s="62">
        <v>43000000</v>
      </c>
      <c r="J42" s="58">
        <f t="shared" si="1"/>
        <v>2.5171222853128842E-2</v>
      </c>
      <c r="K42" s="59" t="s">
        <v>202</v>
      </c>
      <c r="L42" s="61">
        <v>7.7499999999999999E-2</v>
      </c>
      <c r="M42" s="61">
        <v>9.5000000000000001E-2</v>
      </c>
    </row>
    <row r="43" spans="1:13" s="48" customFormat="1" ht="13" customHeight="1">
      <c r="A43" s="52" t="s">
        <v>138</v>
      </c>
      <c r="B43" s="53" t="s">
        <v>112</v>
      </c>
      <c r="C43" s="53" t="s">
        <v>139</v>
      </c>
      <c r="D43" s="54">
        <v>1</v>
      </c>
      <c r="E43" s="54"/>
      <c r="F43" s="55">
        <v>27026</v>
      </c>
      <c r="G43" s="55">
        <v>600</v>
      </c>
      <c r="H43" s="56">
        <v>38626</v>
      </c>
      <c r="I43" s="62">
        <v>60500000</v>
      </c>
      <c r="J43" s="58">
        <f t="shared" si="1"/>
        <v>3.5415325177076629E-2</v>
      </c>
      <c r="K43" s="59" t="s">
        <v>202</v>
      </c>
      <c r="L43" s="61">
        <v>9.2499999999999999E-2</v>
      </c>
      <c r="M43" s="61">
        <v>0.10249999999999999</v>
      </c>
    </row>
    <row r="44" spans="1:13" s="48" customFormat="1" ht="13" customHeight="1">
      <c r="A44" s="52" t="s">
        <v>140</v>
      </c>
      <c r="B44" s="53" t="s">
        <v>112</v>
      </c>
      <c r="C44" s="53" t="s">
        <v>126</v>
      </c>
      <c r="D44" s="54">
        <v>1</v>
      </c>
      <c r="E44" s="54"/>
      <c r="F44" s="55">
        <v>32696</v>
      </c>
      <c r="G44" s="55">
        <v>2091</v>
      </c>
      <c r="H44" s="56">
        <v>37469</v>
      </c>
      <c r="I44" s="62">
        <v>130000000</v>
      </c>
      <c r="J44" s="58">
        <f t="shared" si="1"/>
        <v>7.609904583504068E-2</v>
      </c>
      <c r="K44" s="59" t="s">
        <v>202</v>
      </c>
      <c r="L44" s="61">
        <v>6.7500000000000004E-2</v>
      </c>
      <c r="M44" s="61">
        <v>9.2499999999999999E-2</v>
      </c>
    </row>
    <row r="45" spans="1:13" s="48" customFormat="1" ht="13" customHeight="1">
      <c r="A45" s="52" t="s">
        <v>141</v>
      </c>
      <c r="B45" s="53" t="s">
        <v>112</v>
      </c>
      <c r="C45" s="53" t="s">
        <v>126</v>
      </c>
      <c r="D45" s="54">
        <v>1</v>
      </c>
      <c r="E45" s="54"/>
      <c r="F45" s="55">
        <v>20788.3</v>
      </c>
      <c r="G45" s="55">
        <v>1070</v>
      </c>
      <c r="H45" s="56">
        <v>37845</v>
      </c>
      <c r="I45" s="62">
        <v>89500000</v>
      </c>
      <c r="J45" s="58">
        <f t="shared" si="1"/>
        <v>5.2391266171047238E-2</v>
      </c>
      <c r="K45" s="67" t="s">
        <v>204</v>
      </c>
      <c r="L45" s="61">
        <v>7.7499999999999999E-2</v>
      </c>
      <c r="M45" s="61">
        <v>9.5000000000000001E-2</v>
      </c>
    </row>
    <row r="46" spans="1:13" s="48" customFormat="1" ht="13" customHeight="1">
      <c r="A46" s="52" t="s">
        <v>142</v>
      </c>
      <c r="B46" s="53" t="s">
        <v>112</v>
      </c>
      <c r="C46" s="53" t="s">
        <v>126</v>
      </c>
      <c r="D46" s="54">
        <v>1</v>
      </c>
      <c r="E46" s="54"/>
      <c r="F46" s="55">
        <v>29843</v>
      </c>
      <c r="G46" s="55">
        <v>1720</v>
      </c>
      <c r="H46" s="56" t="s">
        <v>143</v>
      </c>
      <c r="I46" s="62">
        <v>203700000</v>
      </c>
      <c r="J46" s="58">
        <f t="shared" si="1"/>
        <v>0.1192413510507522</v>
      </c>
      <c r="K46" s="59" t="s">
        <v>202</v>
      </c>
      <c r="L46" s="61">
        <v>6.7500000000000004E-2</v>
      </c>
      <c r="M46" s="61">
        <v>9.2499999999999999E-2</v>
      </c>
    </row>
    <row r="47" spans="1:13" s="87" customFormat="1" ht="13" customHeight="1">
      <c r="A47" s="52" t="s">
        <v>144</v>
      </c>
      <c r="B47" s="53" t="s">
        <v>112</v>
      </c>
      <c r="C47" s="53" t="s">
        <v>126</v>
      </c>
      <c r="D47" s="54">
        <v>1</v>
      </c>
      <c r="E47" s="54"/>
      <c r="F47" s="55">
        <v>14106</v>
      </c>
      <c r="G47" s="55">
        <v>495</v>
      </c>
      <c r="H47" s="56">
        <v>40148</v>
      </c>
      <c r="I47" s="62">
        <v>48000000</v>
      </c>
      <c r="J47" s="58">
        <f t="shared" si="1"/>
        <v>2.8098109231399639E-2</v>
      </c>
      <c r="K47" s="67" t="s">
        <v>205</v>
      </c>
      <c r="L47" s="61">
        <v>0.08</v>
      </c>
      <c r="M47" s="61">
        <v>9.7500000000000003E-2</v>
      </c>
    </row>
    <row r="48" spans="1:13" s="48" customFormat="1" ht="13" customHeight="1">
      <c r="A48" s="52" t="s">
        <v>145</v>
      </c>
      <c r="B48" s="53" t="s">
        <v>92</v>
      </c>
      <c r="C48" s="53" t="s">
        <v>123</v>
      </c>
      <c r="D48" s="54">
        <v>1</v>
      </c>
      <c r="E48" s="54"/>
      <c r="F48" s="55">
        <v>6624.3</v>
      </c>
      <c r="G48" s="55">
        <v>632</v>
      </c>
      <c r="H48" s="56">
        <v>36025</v>
      </c>
      <c r="I48" s="62">
        <v>20500000</v>
      </c>
      <c r="J48" s="58">
        <f t="shared" si="1"/>
        <v>1.2000234150910262E-2</v>
      </c>
      <c r="K48" s="67" t="s">
        <v>204</v>
      </c>
      <c r="L48" s="61">
        <v>0.08</v>
      </c>
      <c r="M48" s="61">
        <v>9.5000000000000001E-2</v>
      </c>
    </row>
    <row r="49" spans="1:13" s="48" customFormat="1" ht="13" customHeight="1">
      <c r="A49" s="52" t="s">
        <v>146</v>
      </c>
      <c r="B49" s="53" t="s">
        <v>92</v>
      </c>
      <c r="C49" s="53" t="s">
        <v>126</v>
      </c>
      <c r="D49" s="54">
        <v>1</v>
      </c>
      <c r="E49" s="54"/>
      <c r="F49" s="55">
        <v>22776</v>
      </c>
      <c r="G49" s="55">
        <v>1066</v>
      </c>
      <c r="H49" s="56">
        <v>34340</v>
      </c>
      <c r="I49" s="62">
        <v>50300000</v>
      </c>
      <c r="J49" s="58">
        <f t="shared" si="1"/>
        <v>2.9444476965404202E-2</v>
      </c>
      <c r="K49" s="59" t="s">
        <v>202</v>
      </c>
      <c r="L49" s="61">
        <v>8.2500000000000004E-2</v>
      </c>
      <c r="M49" s="61">
        <v>9.5000000000000001E-2</v>
      </c>
    </row>
    <row r="50" spans="1:13" s="48" customFormat="1" ht="13" customHeight="1">
      <c r="A50" s="52" t="s">
        <v>147</v>
      </c>
      <c r="B50" s="53" t="s">
        <v>92</v>
      </c>
      <c r="C50" s="53" t="s">
        <v>126</v>
      </c>
      <c r="D50" s="54">
        <v>1</v>
      </c>
      <c r="E50" s="54"/>
      <c r="F50" s="55">
        <v>38139.49</v>
      </c>
      <c r="G50" s="55">
        <v>2200</v>
      </c>
      <c r="H50" s="56">
        <v>37575</v>
      </c>
      <c r="I50" s="62">
        <v>128000000</v>
      </c>
      <c r="J50" s="58">
        <f t="shared" si="1"/>
        <v>7.4928291283732365E-2</v>
      </c>
      <c r="K50" s="59" t="s">
        <v>202</v>
      </c>
      <c r="L50" s="61">
        <v>7.7499999999999999E-2</v>
      </c>
      <c r="M50" s="61">
        <v>9.2499999999999999E-2</v>
      </c>
    </row>
    <row r="51" spans="1:13" s="48" customFormat="1" ht="13" customHeight="1">
      <c r="A51" s="52" t="s">
        <v>148</v>
      </c>
      <c r="B51" s="53" t="s">
        <v>92</v>
      </c>
      <c r="C51" s="53" t="s">
        <v>139</v>
      </c>
      <c r="D51" s="54">
        <v>1</v>
      </c>
      <c r="E51" s="54"/>
      <c r="F51" s="55">
        <v>32134.5</v>
      </c>
      <c r="G51" s="55">
        <v>852</v>
      </c>
      <c r="H51" s="56">
        <v>37956</v>
      </c>
      <c r="I51" s="62">
        <v>44000000</v>
      </c>
      <c r="J51" s="58">
        <f t="shared" si="1"/>
        <v>2.5756600128782999E-2</v>
      </c>
      <c r="K51" s="59" t="s">
        <v>202</v>
      </c>
      <c r="L51" s="61">
        <v>9.7500000000000003E-2</v>
      </c>
      <c r="M51" s="61">
        <v>0.10249999999999999</v>
      </c>
    </row>
    <row r="52" spans="1:13" s="48" customFormat="1" ht="13" customHeight="1">
      <c r="A52" s="52" t="s">
        <v>149</v>
      </c>
      <c r="B52" s="53" t="s">
        <v>92</v>
      </c>
      <c r="C52" s="53" t="s">
        <v>126</v>
      </c>
      <c r="D52" s="54">
        <v>1</v>
      </c>
      <c r="E52" s="54"/>
      <c r="F52" s="55">
        <v>6240.4</v>
      </c>
      <c r="G52" s="55">
        <v>397</v>
      </c>
      <c r="H52" s="56">
        <v>37761</v>
      </c>
      <c r="I52" s="62">
        <v>24000000</v>
      </c>
      <c r="J52" s="58">
        <f t="shared" si="1"/>
        <v>1.4049054615699819E-2</v>
      </c>
      <c r="K52" s="59" t="s">
        <v>202</v>
      </c>
      <c r="L52" s="61">
        <v>7.7499999999999999E-2</v>
      </c>
      <c r="M52" s="61">
        <v>9.5000000000000001E-2</v>
      </c>
    </row>
    <row r="53" spans="1:13" s="48" customFormat="1" ht="13" customHeight="1">
      <c r="A53" s="52" t="s">
        <v>150</v>
      </c>
      <c r="B53" s="53" t="s">
        <v>92</v>
      </c>
      <c r="C53" s="53" t="s">
        <v>126</v>
      </c>
      <c r="D53" s="54">
        <v>1</v>
      </c>
      <c r="E53" s="54"/>
      <c r="F53" s="55">
        <v>12339.6</v>
      </c>
      <c r="G53" s="55">
        <v>517</v>
      </c>
      <c r="H53" s="56">
        <v>39500</v>
      </c>
      <c r="I53" s="62">
        <v>40000000</v>
      </c>
      <c r="J53" s="58">
        <f t="shared" si="1"/>
        <v>2.3415091026166363E-2</v>
      </c>
      <c r="K53" s="59" t="s">
        <v>202</v>
      </c>
      <c r="L53" s="61">
        <v>8.5000000000000006E-2</v>
      </c>
      <c r="M53" s="61">
        <v>9.7500000000000003E-2</v>
      </c>
    </row>
    <row r="54" spans="1:13" s="49" customFormat="1" ht="20" customHeight="1">
      <c r="A54" s="80" t="s">
        <v>151</v>
      </c>
      <c r="B54" s="81" t="s">
        <v>152</v>
      </c>
      <c r="C54" s="82"/>
      <c r="D54" s="81"/>
      <c r="E54" s="81"/>
      <c r="F54" s="83">
        <f>SUBTOTAL(9,F31:F53)</f>
        <v>452200.79</v>
      </c>
      <c r="G54" s="83">
        <f>SUBTOTAL(9,G31:G53)</f>
        <v>20798</v>
      </c>
      <c r="H54" s="84"/>
      <c r="I54" s="85">
        <f>SUBTOTAL(9,I31:I53)</f>
        <v>1708300000</v>
      </c>
      <c r="J54" s="82">
        <f>SUM(J31:J53)</f>
        <v>0.99999999999999989</v>
      </c>
      <c r="K54" s="86"/>
      <c r="L54" s="86">
        <f>SUMPRODUCT(L31:L53,I31:I53)/I54</f>
        <v>7.4112421705789383E-2</v>
      </c>
      <c r="M54" s="86">
        <f>SUMPRODUCT(M31:M53,I31:I53)/I54</f>
        <v>9.3716267634490424E-2</v>
      </c>
    </row>
    <row r="55" spans="1:13" s="48" customFormat="1" ht="13" customHeight="1">
      <c r="A55" s="68" t="s">
        <v>153</v>
      </c>
      <c r="B55" s="69" t="s">
        <v>78</v>
      </c>
      <c r="C55" s="69" t="s">
        <v>154</v>
      </c>
      <c r="D55" s="70">
        <v>1</v>
      </c>
      <c r="E55" s="70"/>
      <c r="F55" s="71">
        <v>11516</v>
      </c>
      <c r="G55" s="71">
        <v>289</v>
      </c>
      <c r="H55" s="72">
        <v>36621</v>
      </c>
      <c r="I55" s="62">
        <v>32500000</v>
      </c>
      <c r="J55" s="58">
        <f>I55/$I$69</f>
        <v>8.9351537932063671E-2</v>
      </c>
      <c r="K55" s="59" t="s">
        <v>202</v>
      </c>
      <c r="L55" s="61">
        <v>0.08</v>
      </c>
      <c r="M55" s="61">
        <v>9.5000000000000001E-2</v>
      </c>
    </row>
    <row r="56" spans="1:13" s="48" customFormat="1" ht="13" customHeight="1">
      <c r="A56" s="52" t="s">
        <v>155</v>
      </c>
      <c r="B56" s="53" t="s">
        <v>78</v>
      </c>
      <c r="C56" s="53" t="s">
        <v>154</v>
      </c>
      <c r="D56" s="54">
        <v>1</v>
      </c>
      <c r="E56" s="54"/>
      <c r="F56" s="55">
        <v>22937</v>
      </c>
      <c r="G56" s="55">
        <v>106</v>
      </c>
      <c r="H56" s="56">
        <v>38019</v>
      </c>
      <c r="I56" s="62">
        <v>19100000</v>
      </c>
      <c r="J56" s="58">
        <f t="shared" ref="J56:J68" si="2">I56/$I$69</f>
        <v>5.2511211523151261E-2</v>
      </c>
      <c r="K56" s="65" t="s">
        <v>206</v>
      </c>
      <c r="L56" s="61">
        <v>0.105</v>
      </c>
      <c r="M56" s="61">
        <v>0.1075</v>
      </c>
    </row>
    <row r="57" spans="1:13" s="48" customFormat="1" ht="13" customHeight="1">
      <c r="A57" s="52" t="s">
        <v>156</v>
      </c>
      <c r="B57" s="53" t="s">
        <v>78</v>
      </c>
      <c r="C57" s="53" t="s">
        <v>154</v>
      </c>
      <c r="D57" s="54">
        <v>1</v>
      </c>
      <c r="E57" s="54"/>
      <c r="F57" s="55">
        <v>22545</v>
      </c>
      <c r="G57" s="55">
        <v>207</v>
      </c>
      <c r="H57" s="56">
        <v>37582</v>
      </c>
      <c r="I57" s="62">
        <v>28100000</v>
      </c>
      <c r="J57" s="58">
        <f t="shared" si="2"/>
        <v>7.7254714335107361E-2</v>
      </c>
      <c r="K57" s="59" t="s">
        <v>202</v>
      </c>
      <c r="L57" s="61">
        <v>8.2500009999999999E-2</v>
      </c>
      <c r="M57" s="61">
        <v>9.7500000000000003E-2</v>
      </c>
    </row>
    <row r="58" spans="1:13" s="48" customFormat="1" ht="13" customHeight="1">
      <c r="A58" s="52" t="s">
        <v>157</v>
      </c>
      <c r="B58" s="53" t="s">
        <v>78</v>
      </c>
      <c r="C58" s="53" t="s">
        <v>154</v>
      </c>
      <c r="D58" s="54">
        <v>1</v>
      </c>
      <c r="E58" s="54"/>
      <c r="F58" s="55">
        <v>13120</v>
      </c>
      <c r="G58" s="55">
        <v>125</v>
      </c>
      <c r="H58" s="56">
        <v>38202</v>
      </c>
      <c r="I58" s="62">
        <v>17900000</v>
      </c>
      <c r="J58" s="58">
        <f t="shared" si="2"/>
        <v>4.9212077814890447E-2</v>
      </c>
      <c r="K58" s="65" t="s">
        <v>206</v>
      </c>
      <c r="L58" s="61">
        <v>8.2500000000000004E-2</v>
      </c>
      <c r="M58" s="61">
        <v>9.5000000000000001E-2</v>
      </c>
    </row>
    <row r="59" spans="1:13" s="48" customFormat="1" ht="13" customHeight="1">
      <c r="A59" s="52" t="s">
        <v>158</v>
      </c>
      <c r="B59" s="53" t="s">
        <v>78</v>
      </c>
      <c r="C59" s="53" t="s">
        <v>154</v>
      </c>
      <c r="D59" s="54">
        <v>1</v>
      </c>
      <c r="E59" s="54"/>
      <c r="F59" s="55">
        <v>9709</v>
      </c>
      <c r="G59" s="55">
        <v>70</v>
      </c>
      <c r="H59" s="56">
        <v>38202</v>
      </c>
      <c r="I59" s="62">
        <v>12300000</v>
      </c>
      <c r="J59" s="58">
        <f t="shared" si="2"/>
        <v>3.3816120509673329E-2</v>
      </c>
      <c r="K59" s="59" t="s">
        <v>203</v>
      </c>
      <c r="L59" s="61">
        <v>8.5000000000000006E-2</v>
      </c>
      <c r="M59" s="61">
        <v>9.7500000000000003E-2</v>
      </c>
    </row>
    <row r="60" spans="1:13" s="48" customFormat="1" ht="13" customHeight="1">
      <c r="A60" s="52" t="s">
        <v>159</v>
      </c>
      <c r="B60" s="53" t="s">
        <v>78</v>
      </c>
      <c r="C60" s="53" t="s">
        <v>154</v>
      </c>
      <c r="D60" s="54">
        <v>1</v>
      </c>
      <c r="E60" s="54"/>
      <c r="F60" s="55">
        <v>17266</v>
      </c>
      <c r="G60" s="55">
        <v>163</v>
      </c>
      <c r="H60" s="56">
        <v>38202</v>
      </c>
      <c r="I60" s="62">
        <v>23500000</v>
      </c>
      <c r="J60" s="58">
        <f t="shared" si="2"/>
        <v>6.4608035120107571E-2</v>
      </c>
      <c r="K60" s="65" t="s">
        <v>206</v>
      </c>
      <c r="L60" s="61">
        <v>8.2500000000000004E-2</v>
      </c>
      <c r="M60" s="61">
        <v>9.5000000000000001E-2</v>
      </c>
    </row>
    <row r="61" spans="1:13" s="48" customFormat="1" ht="13" customHeight="1">
      <c r="A61" s="52" t="s">
        <v>160</v>
      </c>
      <c r="B61" s="53" t="s">
        <v>78</v>
      </c>
      <c r="C61" s="53" t="s">
        <v>154</v>
      </c>
      <c r="D61" s="54">
        <v>1</v>
      </c>
      <c r="E61" s="54"/>
      <c r="F61" s="55">
        <v>12339</v>
      </c>
      <c r="G61" s="55">
        <v>103</v>
      </c>
      <c r="H61" s="56">
        <v>38202</v>
      </c>
      <c r="I61" s="62">
        <v>14800000</v>
      </c>
      <c r="J61" s="58">
        <f t="shared" si="2"/>
        <v>4.0689315735216683E-2</v>
      </c>
      <c r="K61" s="59" t="s">
        <v>202</v>
      </c>
      <c r="L61" s="61">
        <v>8.5000000000000006E-2</v>
      </c>
      <c r="M61" s="61">
        <v>9.7500000000000003E-2</v>
      </c>
    </row>
    <row r="62" spans="1:13" s="48" customFormat="1" ht="13" customHeight="1">
      <c r="A62" s="52" t="s">
        <v>161</v>
      </c>
      <c r="B62" s="53" t="s">
        <v>162</v>
      </c>
      <c r="C62" s="53" t="s">
        <v>154</v>
      </c>
      <c r="D62" s="54">
        <v>1</v>
      </c>
      <c r="E62" s="54"/>
      <c r="F62" s="55">
        <v>49981</v>
      </c>
      <c r="G62" s="55">
        <v>1638</v>
      </c>
      <c r="H62" s="56">
        <v>39417</v>
      </c>
      <c r="I62" s="62">
        <v>28902258.676990725</v>
      </c>
      <c r="J62" s="58">
        <f t="shared" si="2"/>
        <v>7.9460346538444707E-2</v>
      </c>
      <c r="K62" s="59" t="s">
        <v>202</v>
      </c>
      <c r="L62" s="61">
        <v>0.08</v>
      </c>
      <c r="M62" s="61">
        <v>9.7500000000000003E-2</v>
      </c>
    </row>
    <row r="63" spans="1:13" s="87" customFormat="1" ht="13" customHeight="1">
      <c r="A63" s="52" t="s">
        <v>163</v>
      </c>
      <c r="B63" s="53" t="s">
        <v>78</v>
      </c>
      <c r="C63" s="53" t="s">
        <v>164</v>
      </c>
      <c r="D63" s="54">
        <v>1</v>
      </c>
      <c r="E63" s="54"/>
      <c r="F63" s="55">
        <v>13341</v>
      </c>
      <c r="G63" s="55">
        <v>441</v>
      </c>
      <c r="H63" s="56">
        <v>40148</v>
      </c>
      <c r="I63" s="62">
        <v>53113217.310000002</v>
      </c>
      <c r="J63" s="58">
        <f t="shared" si="2"/>
        <v>0.14602300465133555</v>
      </c>
      <c r="K63" s="65" t="s">
        <v>206</v>
      </c>
      <c r="L63" s="61">
        <v>8.5000000000000006E-2</v>
      </c>
      <c r="M63" s="61">
        <v>9.2499999999999999E-2</v>
      </c>
    </row>
    <row r="64" spans="1:13" s="87" customFormat="1" ht="13" customHeight="1">
      <c r="A64" s="52" t="s">
        <v>165</v>
      </c>
      <c r="B64" s="53" t="s">
        <v>78</v>
      </c>
      <c r="C64" s="53" t="s">
        <v>154</v>
      </c>
      <c r="D64" s="54">
        <v>1</v>
      </c>
      <c r="E64" s="54"/>
      <c r="F64" s="55">
        <v>22378</v>
      </c>
      <c r="G64" s="55">
        <v>202</v>
      </c>
      <c r="H64" s="56">
        <v>40148</v>
      </c>
      <c r="I64" s="62">
        <v>23500000</v>
      </c>
      <c r="J64" s="58">
        <f t="shared" si="2"/>
        <v>6.4608035120107571E-2</v>
      </c>
      <c r="K64" s="59" t="s">
        <v>203</v>
      </c>
      <c r="L64" s="61">
        <v>8.7499999999999994E-2</v>
      </c>
      <c r="M64" s="61">
        <v>9.5000000000000001E-2</v>
      </c>
    </row>
    <row r="65" spans="1:13" s="87" customFormat="1" ht="13" customHeight="1">
      <c r="A65" s="52" t="s">
        <v>166</v>
      </c>
      <c r="B65" s="53" t="s">
        <v>78</v>
      </c>
      <c r="C65" s="53" t="s">
        <v>164</v>
      </c>
      <c r="D65" s="54">
        <v>1</v>
      </c>
      <c r="E65" s="54"/>
      <c r="F65" s="55">
        <v>7037</v>
      </c>
      <c r="G65" s="55">
        <v>200</v>
      </c>
      <c r="H65" s="56">
        <v>40148</v>
      </c>
      <c r="I65" s="62">
        <v>23416371.859999999</v>
      </c>
      <c r="J65" s="58">
        <f t="shared" si="2"/>
        <v>6.437811810707994E-2</v>
      </c>
      <c r="K65" s="65" t="s">
        <v>206</v>
      </c>
      <c r="L65" s="61">
        <v>8.5000000000000006E-2</v>
      </c>
      <c r="M65" s="61">
        <v>9.2499999999999999E-2</v>
      </c>
    </row>
    <row r="66" spans="1:13" s="87" customFormat="1" ht="13" customHeight="1">
      <c r="A66" s="52" t="s">
        <v>167</v>
      </c>
      <c r="B66" s="53" t="s">
        <v>78</v>
      </c>
      <c r="C66" s="53" t="s">
        <v>154</v>
      </c>
      <c r="D66" s="54">
        <v>1</v>
      </c>
      <c r="E66" s="54"/>
      <c r="F66" s="55">
        <v>19286</v>
      </c>
      <c r="G66" s="55">
        <v>106</v>
      </c>
      <c r="H66" s="56">
        <v>40148</v>
      </c>
      <c r="I66" s="62">
        <v>22000000</v>
      </c>
      <c r="J66" s="58">
        <f t="shared" si="2"/>
        <v>6.0484117984781559E-2</v>
      </c>
      <c r="K66" s="59" t="s">
        <v>203</v>
      </c>
      <c r="L66" s="61">
        <v>8.5000000000000006E-2</v>
      </c>
      <c r="M66" s="61">
        <v>9.7500000000000003E-2</v>
      </c>
    </row>
    <row r="67" spans="1:13" s="87" customFormat="1" ht="13" customHeight="1">
      <c r="A67" s="52" t="s">
        <v>168</v>
      </c>
      <c r="B67" s="53" t="s">
        <v>92</v>
      </c>
      <c r="C67" s="53" t="s">
        <v>154</v>
      </c>
      <c r="D67" s="54">
        <v>1</v>
      </c>
      <c r="E67" s="54"/>
      <c r="F67" s="55">
        <v>27081</v>
      </c>
      <c r="G67" s="55">
        <v>183</v>
      </c>
      <c r="H67" s="56">
        <v>40148</v>
      </c>
      <c r="I67" s="62">
        <v>19100000</v>
      </c>
      <c r="J67" s="58">
        <f t="shared" si="2"/>
        <v>5.2511211523151261E-2</v>
      </c>
      <c r="K67" s="59" t="s">
        <v>202</v>
      </c>
      <c r="L67" s="61">
        <v>9.7500000000000003E-2</v>
      </c>
      <c r="M67" s="61">
        <v>0.1</v>
      </c>
    </row>
    <row r="68" spans="1:13" s="87" customFormat="1" ht="13" customHeight="1">
      <c r="A68" s="52" t="s">
        <v>169</v>
      </c>
      <c r="B68" s="53" t="s">
        <v>78</v>
      </c>
      <c r="C68" s="53" t="s">
        <v>164</v>
      </c>
      <c r="D68" s="54">
        <v>1</v>
      </c>
      <c r="E68" s="54"/>
      <c r="F68" s="55">
        <v>11323</v>
      </c>
      <c r="G68" s="55">
        <v>128</v>
      </c>
      <c r="H68" s="56">
        <v>40394</v>
      </c>
      <c r="I68" s="62">
        <v>45500000</v>
      </c>
      <c r="J68" s="58">
        <f t="shared" si="2"/>
        <v>0.12509215310488914</v>
      </c>
      <c r="K68" s="59" t="s">
        <v>202</v>
      </c>
      <c r="L68" s="61">
        <v>7.4999999999999997E-2</v>
      </c>
      <c r="M68" s="61">
        <v>9.5000000000000001E-2</v>
      </c>
    </row>
    <row r="69" spans="1:13" s="49" customFormat="1" ht="20" customHeight="1">
      <c r="A69" s="80" t="s">
        <v>170</v>
      </c>
      <c r="B69" s="81" t="s">
        <v>171</v>
      </c>
      <c r="C69" s="82"/>
      <c r="D69" s="81"/>
      <c r="E69" s="81"/>
      <c r="F69" s="83">
        <f>SUBTOTAL(9,F55:F68)</f>
        <v>259859</v>
      </c>
      <c r="G69" s="83">
        <f>SUBTOTAL(9,G55:G68)</f>
        <v>3961</v>
      </c>
      <c r="H69" s="84"/>
      <c r="I69" s="85">
        <f>SUBTOTAL(9,I55:I68)</f>
        <v>363731847.8469907</v>
      </c>
      <c r="J69" s="82">
        <f>SUM(J55:J68)</f>
        <v>1</v>
      </c>
      <c r="K69" s="86"/>
      <c r="L69" s="86">
        <f>SUMPRODUCT(L55:L68,I55:I68)/I69</f>
        <v>8.4295467213273134E-2</v>
      </c>
      <c r="M69" s="86">
        <f>SUMPRODUCT(M55:M68,I55:I68)/I69</f>
        <v>9.6122204932517163E-2</v>
      </c>
    </row>
    <row r="70" spans="1:13" s="48" customFormat="1" ht="13" customHeight="1">
      <c r="A70" s="52" t="s">
        <v>172</v>
      </c>
      <c r="B70" s="53" t="s">
        <v>92</v>
      </c>
      <c r="C70" s="53" t="s">
        <v>173</v>
      </c>
      <c r="D70" s="54">
        <v>1</v>
      </c>
      <c r="E70" s="54" t="s">
        <v>80</v>
      </c>
      <c r="F70" s="73" t="s">
        <v>80</v>
      </c>
      <c r="G70" s="55" t="s">
        <v>122</v>
      </c>
      <c r="H70" s="56">
        <v>36008</v>
      </c>
      <c r="I70" s="62">
        <v>25000000</v>
      </c>
      <c r="J70" s="58">
        <f>I70/$I$74</f>
        <v>0.26315789473684209</v>
      </c>
      <c r="K70" s="64" t="s">
        <v>204</v>
      </c>
      <c r="L70" s="61">
        <v>0.08</v>
      </c>
      <c r="M70" s="61">
        <v>0.1</v>
      </c>
    </row>
    <row r="71" spans="1:13" s="48" customFormat="1" ht="13" customHeight="1">
      <c r="A71" s="52" t="s">
        <v>174</v>
      </c>
      <c r="B71" s="53" t="s">
        <v>78</v>
      </c>
      <c r="C71" s="53" t="s">
        <v>122</v>
      </c>
      <c r="D71" s="54">
        <v>1</v>
      </c>
      <c r="E71" s="54" t="s">
        <v>80</v>
      </c>
      <c r="F71" s="55">
        <v>397.7</v>
      </c>
      <c r="G71" s="55">
        <v>600</v>
      </c>
      <c r="H71" s="56">
        <v>32842</v>
      </c>
      <c r="I71" s="62">
        <v>29200000</v>
      </c>
      <c r="J71" s="58">
        <f>I71/$I$74</f>
        <v>0.30736842105263157</v>
      </c>
      <c r="K71" s="64" t="s">
        <v>204</v>
      </c>
      <c r="L71" s="61">
        <v>8.5000000000000006E-2</v>
      </c>
      <c r="M71" s="61">
        <v>0.1</v>
      </c>
    </row>
    <row r="72" spans="1:13" s="48" customFormat="1" ht="13" customHeight="1">
      <c r="A72" s="52" t="s">
        <v>175</v>
      </c>
      <c r="B72" s="53" t="s">
        <v>92</v>
      </c>
      <c r="C72" s="53" t="s">
        <v>122</v>
      </c>
      <c r="D72" s="54">
        <v>1</v>
      </c>
      <c r="E72" s="54" t="s">
        <v>80</v>
      </c>
      <c r="F72" s="73" t="s">
        <v>80</v>
      </c>
      <c r="G72" s="55">
        <v>615</v>
      </c>
      <c r="H72" s="56">
        <v>36025</v>
      </c>
      <c r="I72" s="62">
        <v>20800000</v>
      </c>
      <c r="J72" s="58">
        <f>I72/$I$74</f>
        <v>0.21894736842105264</v>
      </c>
      <c r="K72" s="64" t="s">
        <v>204</v>
      </c>
      <c r="L72" s="61">
        <v>8.7499999999999994E-2</v>
      </c>
      <c r="M72" s="61">
        <v>9.7500000000000003E-2</v>
      </c>
    </row>
    <row r="73" spans="1:13" s="48" customFormat="1" ht="13" customHeight="1">
      <c r="A73" s="52" t="s">
        <v>176</v>
      </c>
      <c r="B73" s="53" t="s">
        <v>92</v>
      </c>
      <c r="C73" s="53" t="s">
        <v>122</v>
      </c>
      <c r="D73" s="54">
        <v>1</v>
      </c>
      <c r="E73" s="54" t="s">
        <v>80</v>
      </c>
      <c r="F73" s="73" t="s">
        <v>80</v>
      </c>
      <c r="G73" s="55">
        <v>560</v>
      </c>
      <c r="H73" s="56">
        <v>37361</v>
      </c>
      <c r="I73" s="62">
        <v>20000000</v>
      </c>
      <c r="J73" s="58">
        <f>I73/$I$74</f>
        <v>0.21052631578947367</v>
      </c>
      <c r="K73" s="59" t="s">
        <v>202</v>
      </c>
      <c r="L73" s="61">
        <v>8.2500000000000004E-2</v>
      </c>
      <c r="M73" s="61">
        <v>0.10249999999999999</v>
      </c>
    </row>
    <row r="74" spans="1:13" s="49" customFormat="1" ht="20" customHeight="1">
      <c r="A74" s="80" t="s">
        <v>177</v>
      </c>
      <c r="B74" s="81" t="s">
        <v>178</v>
      </c>
      <c r="C74" s="82"/>
      <c r="D74" s="81"/>
      <c r="E74" s="81"/>
      <c r="F74" s="83">
        <f>SUBTOTAL(9,F70:F73)</f>
        <v>397.7</v>
      </c>
      <c r="G74" s="83">
        <f>SUBTOTAL(9,G70:G73)</f>
        <v>1775</v>
      </c>
      <c r="H74" s="84"/>
      <c r="I74" s="85">
        <f>SUBTOTAL(9,I70:I73)</f>
        <v>95000000</v>
      </c>
      <c r="J74" s="82">
        <f>SUM(J70:J73)</f>
        <v>1</v>
      </c>
      <c r="K74" s="86"/>
      <c r="L74" s="86">
        <f>SUMPRODUCT(L70:L73,I70:I73)/I74</f>
        <v>8.3705263157894741E-2</v>
      </c>
      <c r="M74" s="86">
        <f>SUMPRODUCT(M70:M73,I70:I73)/I74</f>
        <v>9.9978947368421056E-2</v>
      </c>
    </row>
    <row r="75" spans="1:13" s="49" customFormat="1" ht="20" customHeight="1">
      <c r="A75" s="80" t="s">
        <v>179</v>
      </c>
      <c r="B75" s="81"/>
      <c r="C75" s="82"/>
      <c r="D75" s="81"/>
      <c r="E75" s="81"/>
      <c r="F75" s="83">
        <f>SUBTOTAL(9,F2:F74)</f>
        <v>1308849.6600000001</v>
      </c>
      <c r="G75" s="83">
        <f>SUBTOTAL(9,G2:G74)</f>
        <v>36990</v>
      </c>
      <c r="H75" s="84"/>
      <c r="I75" s="85">
        <f>SUBTOTAL(9,I2:I74)</f>
        <v>5393431847.8469906</v>
      </c>
      <c r="J75" s="82"/>
      <c r="K75" s="86"/>
      <c r="L75" s="86">
        <f>(SUMPRODUCT(L2:L29,I2:I29)+SUMPRODUCT(L31:L53,I31:I53)+SUMPRODUCT(L55:L68,I55:I68)+SUMPRODUCT(L70:L73,I70:I73))/I75</f>
        <v>7.5455125531448924E-2</v>
      </c>
      <c r="M75" s="86">
        <f>(SUMPRODUCT(M2:M29,I2:I29)+SUMPRODUCT(M31:M53,I31:I53)+SUMPRODUCT(M55:M68,I55:I68)+SUMPRODUCT(M70:M73,I70:I73))/I75</f>
        <v>9.2776055028087584E-2</v>
      </c>
    </row>
    <row r="76" spans="1:13" s="48" customFormat="1" ht="13" customHeight="1">
      <c r="A76" s="74" t="s">
        <v>180</v>
      </c>
      <c r="B76" s="53"/>
      <c r="C76" s="53"/>
      <c r="D76" s="53"/>
      <c r="E76" s="53"/>
      <c r="F76" s="53"/>
      <c r="G76" s="53"/>
      <c r="H76" s="53"/>
      <c r="I76" s="53"/>
      <c r="J76" s="58"/>
      <c r="K76" s="53"/>
      <c r="L76" s="53"/>
      <c r="M76" s="53"/>
    </row>
    <row r="77" spans="1:13" s="48" customFormat="1" ht="13" customHeight="1">
      <c r="A77" s="75" t="s">
        <v>181</v>
      </c>
      <c r="B77" s="53"/>
      <c r="C77" s="53"/>
      <c r="D77" s="61"/>
      <c r="E77" s="61"/>
      <c r="F77" s="53"/>
      <c r="G77" s="53"/>
      <c r="H77" s="53"/>
      <c r="I77" s="62">
        <v>14952331.359999999</v>
      </c>
      <c r="J77" s="58"/>
      <c r="K77" s="76"/>
      <c r="L77" s="76"/>
      <c r="M77" s="76"/>
    </row>
    <row r="78" spans="1:13" s="48" customFormat="1" ht="13" customHeight="1">
      <c r="A78" s="75" t="s">
        <v>182</v>
      </c>
      <c r="B78" s="53"/>
      <c r="C78" s="53"/>
      <c r="D78" s="61"/>
      <c r="E78" s="61"/>
      <c r="F78" s="53"/>
      <c r="G78" s="53"/>
      <c r="H78" s="53"/>
      <c r="I78" s="62">
        <v>4236914.46</v>
      </c>
      <c r="J78" s="58"/>
      <c r="K78" s="76"/>
      <c r="L78" s="76"/>
      <c r="M78" s="76"/>
    </row>
    <row r="79" spans="1:13" s="48" customFormat="1" ht="13" customHeight="1">
      <c r="A79" s="75" t="s">
        <v>183</v>
      </c>
      <c r="B79" s="53"/>
      <c r="C79" s="53"/>
      <c r="D79" s="61"/>
      <c r="E79" s="53"/>
      <c r="F79" s="53"/>
      <c r="G79" s="53"/>
      <c r="H79" s="53"/>
      <c r="I79" s="62">
        <v>120643348</v>
      </c>
      <c r="J79" s="58"/>
      <c r="K79" s="76"/>
      <c r="L79" s="76"/>
      <c r="M79" s="76"/>
    </row>
    <row r="80" spans="1:13" s="48" customFormat="1" ht="13" customHeight="1">
      <c r="A80" s="75" t="s">
        <v>184</v>
      </c>
      <c r="B80" s="53"/>
      <c r="C80" s="53"/>
      <c r="D80" s="61"/>
      <c r="E80" s="53"/>
      <c r="F80" s="53"/>
      <c r="G80" s="53"/>
      <c r="H80" s="53"/>
      <c r="I80" s="62">
        <v>128380768</v>
      </c>
      <c r="J80" s="58"/>
      <c r="K80" s="76"/>
      <c r="L80" s="76"/>
      <c r="M80" s="76"/>
    </row>
    <row r="81" spans="1:13" s="48" customFormat="1" ht="13" customHeight="1">
      <c r="A81" s="75" t="s">
        <v>50</v>
      </c>
      <c r="B81" s="53"/>
      <c r="C81" s="53"/>
      <c r="D81" s="61"/>
      <c r="E81" s="53"/>
      <c r="F81" s="53"/>
      <c r="G81" s="53"/>
      <c r="H81" s="53"/>
      <c r="I81" s="62">
        <v>0</v>
      </c>
      <c r="J81" s="58"/>
      <c r="K81" s="76"/>
      <c r="L81" s="76"/>
      <c r="M81" s="76"/>
    </row>
    <row r="82" spans="1:13" s="49" customFormat="1" ht="20" customHeight="1">
      <c r="A82" s="80" t="s">
        <v>185</v>
      </c>
      <c r="B82" s="81" t="s">
        <v>186</v>
      </c>
      <c r="C82" s="82"/>
      <c r="D82" s="81"/>
      <c r="E82" s="81"/>
      <c r="F82" s="83"/>
      <c r="G82" s="83"/>
      <c r="H82" s="84"/>
      <c r="I82" s="85">
        <f>SUBTOTAL(9,I77:I81)</f>
        <v>268213361.81999999</v>
      </c>
      <c r="J82" s="82"/>
      <c r="K82" s="86"/>
      <c r="L82" s="86"/>
      <c r="M82" s="86"/>
    </row>
    <row r="83" spans="1:13" s="48" customFormat="1" ht="13" customHeight="1">
      <c r="A83" s="74" t="s">
        <v>187</v>
      </c>
      <c r="B83" s="53"/>
      <c r="C83" s="53"/>
      <c r="D83" s="53"/>
      <c r="E83" s="53"/>
      <c r="F83" s="53"/>
      <c r="G83" s="53"/>
      <c r="H83" s="53"/>
      <c r="I83" s="53"/>
      <c r="J83" s="77"/>
      <c r="K83" s="53"/>
      <c r="L83" s="53"/>
      <c r="M83" s="53"/>
    </row>
    <row r="84" spans="1:13" s="48" customFormat="1" ht="13" customHeight="1">
      <c r="A84" s="75" t="s">
        <v>188</v>
      </c>
      <c r="B84" s="53"/>
      <c r="C84" s="53"/>
      <c r="D84" s="61"/>
      <c r="E84" s="61"/>
      <c r="F84" s="55"/>
      <c r="G84" s="53"/>
      <c r="H84" s="56"/>
      <c r="I84" s="62">
        <v>125000000</v>
      </c>
      <c r="J84" s="77"/>
      <c r="K84" s="76"/>
      <c r="L84" s="60"/>
      <c r="M84" s="60"/>
    </row>
    <row r="85" spans="1:13" s="48" customFormat="1" ht="13" customHeight="1">
      <c r="A85" s="75" t="s">
        <v>189</v>
      </c>
      <c r="B85" s="53"/>
      <c r="C85" s="53"/>
      <c r="D85" s="61"/>
      <c r="E85" s="61"/>
      <c r="F85" s="55"/>
      <c r="G85" s="53"/>
      <c r="H85" s="56"/>
      <c r="I85" s="62">
        <v>49000000</v>
      </c>
      <c r="J85" s="77"/>
      <c r="K85" s="76"/>
      <c r="L85" s="60"/>
      <c r="M85" s="60"/>
    </row>
    <row r="86" spans="1:13" s="48" customFormat="1" ht="13" customHeight="1">
      <c r="A86" s="75" t="s">
        <v>190</v>
      </c>
      <c r="B86" s="53"/>
      <c r="C86" s="53"/>
      <c r="D86" s="61"/>
      <c r="E86" s="61"/>
      <c r="F86" s="55"/>
      <c r="G86" s="53"/>
      <c r="H86" s="56"/>
      <c r="I86" s="62">
        <v>0</v>
      </c>
      <c r="J86" s="77"/>
      <c r="K86" s="76"/>
      <c r="L86" s="60"/>
      <c r="M86" s="60"/>
    </row>
    <row r="87" spans="1:13" s="48" customFormat="1" ht="13" customHeight="1">
      <c r="A87" s="75" t="s">
        <v>191</v>
      </c>
      <c r="B87" s="53"/>
      <c r="C87" s="53"/>
      <c r="D87" s="61"/>
      <c r="E87" s="61"/>
      <c r="F87" s="55"/>
      <c r="G87" s="53"/>
      <c r="H87" s="56"/>
      <c r="I87" s="62">
        <v>2300000</v>
      </c>
      <c r="J87" s="77"/>
      <c r="K87" s="76"/>
      <c r="L87" s="60"/>
      <c r="M87" s="60"/>
    </row>
    <row r="88" spans="1:13" s="48" customFormat="1" ht="13" customHeight="1">
      <c r="A88" s="75" t="s">
        <v>192</v>
      </c>
      <c r="B88" s="53"/>
      <c r="C88" s="53"/>
      <c r="D88" s="61"/>
      <c r="E88" s="61"/>
      <c r="F88" s="55"/>
      <c r="G88" s="53"/>
      <c r="H88" s="56"/>
      <c r="I88" s="62">
        <v>33000000</v>
      </c>
      <c r="J88" s="77"/>
      <c r="K88" s="76"/>
      <c r="L88" s="60"/>
      <c r="M88" s="60"/>
    </row>
    <row r="89" spans="1:13" s="48" customFormat="1" ht="13" customHeight="1">
      <c r="A89" s="75" t="s">
        <v>193</v>
      </c>
      <c r="B89" s="53"/>
      <c r="C89" s="53"/>
      <c r="D89" s="61"/>
      <c r="E89" s="61"/>
      <c r="F89" s="55"/>
      <c r="G89" s="53"/>
      <c r="H89" s="56"/>
      <c r="I89" s="62">
        <v>23700000</v>
      </c>
      <c r="J89" s="77"/>
      <c r="K89" s="76"/>
      <c r="L89" s="60"/>
      <c r="M89" s="60"/>
    </row>
    <row r="90" spans="1:13" s="48" customFormat="1" ht="13" customHeight="1">
      <c r="A90" s="75" t="s">
        <v>194</v>
      </c>
      <c r="B90" s="53"/>
      <c r="C90" s="53"/>
      <c r="D90" s="61"/>
      <c r="E90" s="61"/>
      <c r="F90" s="55"/>
      <c r="G90" s="53"/>
      <c r="H90" s="56"/>
      <c r="I90" s="62">
        <v>0</v>
      </c>
      <c r="J90" s="77"/>
      <c r="K90" s="76"/>
      <c r="L90" s="60"/>
      <c r="M90" s="60"/>
    </row>
    <row r="91" spans="1:13" s="48" customFormat="1" ht="13" customHeight="1">
      <c r="A91" s="75" t="s">
        <v>195</v>
      </c>
      <c r="B91" s="53"/>
      <c r="C91" s="53"/>
      <c r="D91" s="61"/>
      <c r="E91" s="61"/>
      <c r="F91" s="53"/>
      <c r="G91" s="53"/>
      <c r="H91" s="56"/>
      <c r="I91" s="62">
        <v>3400000</v>
      </c>
      <c r="J91" s="78"/>
      <c r="K91" s="76"/>
      <c r="L91" s="76"/>
      <c r="M91" s="76"/>
    </row>
    <row r="92" spans="1:13" s="49" customFormat="1" ht="20" customHeight="1">
      <c r="A92" s="80" t="s">
        <v>196</v>
      </c>
      <c r="B92" s="81" t="s">
        <v>197</v>
      </c>
      <c r="C92" s="82"/>
      <c r="D92" s="81"/>
      <c r="E92" s="81"/>
      <c r="F92" s="83"/>
      <c r="G92" s="83"/>
      <c r="H92" s="84"/>
      <c r="I92" s="85">
        <f>SUBTOTAL(9,I84:I91)</f>
        <v>236400000</v>
      </c>
      <c r="J92" s="82"/>
      <c r="K92" s="86"/>
      <c r="L92" s="86"/>
      <c r="M92" s="86"/>
    </row>
    <row r="93" spans="1:13" s="49" customFormat="1" ht="20" customHeight="1">
      <c r="A93" s="80" t="s">
        <v>198</v>
      </c>
      <c r="B93" s="81"/>
      <c r="C93" s="82"/>
      <c r="D93" s="81"/>
      <c r="E93" s="81"/>
      <c r="F93" s="83"/>
      <c r="G93" s="83"/>
      <c r="H93" s="84"/>
      <c r="I93" s="85">
        <f>SUBTOTAL(9,I2:I92)</f>
        <v>5898045209.6669903</v>
      </c>
      <c r="J93" s="82"/>
      <c r="K93" s="86"/>
      <c r="L93" s="86"/>
      <c r="M93" s="86"/>
    </row>
  </sheetData>
  <printOptions horizontalCentered="1"/>
  <pageMargins left="0.19685039370078741" right="0.19685039370078741" top="0.39370078740157483" bottom="0.39370078740157483" header="0.19685039370078741" footer="0.19685039370078741"/>
  <pageSetup paperSize="8" scale="53" fitToWidth="2" orientation="landscape" horizontalDpi="300" verticalDpi="300"/>
  <headerFooter alignWithMargins="0">
    <oddFooter>&amp;L&amp;9&amp;Z&amp;F&amp;D&amp;T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16" workbookViewId="0">
      <selection activeCell="A24" sqref="A24"/>
    </sheetView>
  </sheetViews>
  <sheetFormatPr baseColWidth="10" defaultColWidth="8.83203125" defaultRowHeight="14" x14ac:dyDescent="0"/>
  <cols>
    <col min="1" max="1" width="78.5" bestFit="1" customWidth="1"/>
    <col min="2" max="3" width="8.83203125" style="127"/>
  </cols>
  <sheetData>
    <row r="1" spans="1:3">
      <c r="A1" s="11" t="s">
        <v>10</v>
      </c>
      <c r="B1" s="103" t="s">
        <v>8</v>
      </c>
      <c r="C1" s="104" t="s">
        <v>9</v>
      </c>
    </row>
    <row r="2" spans="1:3">
      <c r="A2" s="12"/>
      <c r="B2" s="105"/>
      <c r="C2" s="106"/>
    </row>
    <row r="3" spans="1:3">
      <c r="A3" s="12"/>
      <c r="B3" s="107"/>
      <c r="C3" s="106"/>
    </row>
    <row r="4" spans="1:3">
      <c r="A4" s="13" t="s">
        <v>11</v>
      </c>
      <c r="B4" s="108">
        <v>520.5</v>
      </c>
      <c r="C4" s="109">
        <v>334.7</v>
      </c>
    </row>
    <row r="5" spans="1:3">
      <c r="A5" s="13"/>
      <c r="B5" s="110"/>
      <c r="C5" s="111"/>
    </row>
    <row r="6" spans="1:3">
      <c r="A6" s="14" t="s">
        <v>12</v>
      </c>
      <c r="B6" s="112">
        <v>-68.900000000000006</v>
      </c>
      <c r="C6" s="112">
        <v>-28.3</v>
      </c>
    </row>
    <row r="7" spans="1:3">
      <c r="A7" s="15"/>
      <c r="B7" s="113"/>
      <c r="C7" s="114"/>
    </row>
    <row r="8" spans="1:3">
      <c r="A8" s="13" t="s">
        <v>13</v>
      </c>
      <c r="B8" s="108">
        <v>451.6</v>
      </c>
      <c r="C8" s="115">
        <v>306.39999999999998</v>
      </c>
    </row>
    <row r="9" spans="1:3">
      <c r="A9" s="16"/>
      <c r="B9" s="116"/>
      <c r="C9" s="117"/>
    </row>
    <row r="10" spans="1:3">
      <c r="A10" s="16" t="s">
        <v>14</v>
      </c>
      <c r="B10" s="110">
        <v>0</v>
      </c>
      <c r="C10" s="117">
        <v>0</v>
      </c>
    </row>
    <row r="11" spans="1:3">
      <c r="A11" s="15"/>
      <c r="B11" s="113"/>
      <c r="C11" s="114"/>
    </row>
    <row r="12" spans="1:3">
      <c r="A12" s="13" t="s">
        <v>15</v>
      </c>
      <c r="B12" s="108">
        <v>451.6</v>
      </c>
      <c r="C12" s="115">
        <v>306.39999999999998</v>
      </c>
    </row>
    <row r="13" spans="1:3">
      <c r="A13" s="13"/>
      <c r="B13" s="118"/>
      <c r="C13" s="109"/>
    </row>
    <row r="14" spans="1:3">
      <c r="A14" s="17" t="s">
        <v>16</v>
      </c>
      <c r="B14" s="110">
        <v>0</v>
      </c>
      <c r="C14" s="112">
        <v>-1.4</v>
      </c>
    </row>
    <row r="15" spans="1:3">
      <c r="A15" s="15"/>
      <c r="B15" s="119"/>
      <c r="C15" s="114"/>
    </row>
    <row r="16" spans="1:3">
      <c r="A16" s="18" t="s">
        <v>17</v>
      </c>
      <c r="B16" s="108">
        <v>451.6</v>
      </c>
      <c r="C16" s="115">
        <v>305</v>
      </c>
    </row>
    <row r="17" spans="1:3">
      <c r="A17" s="13"/>
      <c r="B17" s="118"/>
      <c r="C17" s="109"/>
    </row>
    <row r="18" spans="1:3">
      <c r="A18" s="16" t="s">
        <v>18</v>
      </c>
      <c r="B18" s="112"/>
      <c r="C18" s="112"/>
    </row>
    <row r="19" spans="1:3">
      <c r="A19" s="19" t="s">
        <v>19</v>
      </c>
      <c r="B19" s="112">
        <v>-119.5</v>
      </c>
      <c r="C19" s="112">
        <v>-8</v>
      </c>
    </row>
    <row r="20" spans="1:3">
      <c r="A20" s="19" t="s">
        <v>20</v>
      </c>
      <c r="B20" s="112">
        <v>58.6</v>
      </c>
      <c r="C20" s="112">
        <v>112.8</v>
      </c>
    </row>
    <row r="21" spans="1:3">
      <c r="A21" s="20" t="s">
        <v>21</v>
      </c>
      <c r="B21" s="112">
        <v>-6.8</v>
      </c>
      <c r="C21" s="112">
        <v>11.6</v>
      </c>
    </row>
    <row r="22" spans="1:3">
      <c r="A22" s="21" t="s">
        <v>22</v>
      </c>
      <c r="B22" s="112">
        <v>1.2</v>
      </c>
      <c r="C22" s="112">
        <v>-0.5</v>
      </c>
    </row>
    <row r="23" spans="1:3">
      <c r="A23" s="19" t="s">
        <v>23</v>
      </c>
      <c r="B23" s="112">
        <v>12.2</v>
      </c>
      <c r="C23" s="112">
        <v>12</v>
      </c>
    </row>
    <row r="24" spans="1:3">
      <c r="A24" s="21" t="s">
        <v>24</v>
      </c>
      <c r="B24" s="112">
        <v>-16.399999999999999</v>
      </c>
      <c r="C24" s="112">
        <v>-2.5</v>
      </c>
    </row>
    <row r="25" spans="1:3">
      <c r="A25" s="19" t="s">
        <v>25</v>
      </c>
      <c r="B25" s="112">
        <v>-8.3000000000000007</v>
      </c>
      <c r="C25" s="112">
        <v>20.399999999999999</v>
      </c>
    </row>
    <row r="26" spans="1:3">
      <c r="A26" s="22" t="s">
        <v>26</v>
      </c>
      <c r="B26" s="112">
        <v>0</v>
      </c>
      <c r="C26" s="112">
        <v>0</v>
      </c>
    </row>
    <row r="27" spans="1:3">
      <c r="A27" s="20" t="s">
        <v>27</v>
      </c>
      <c r="B27" s="112">
        <v>0</v>
      </c>
      <c r="C27" s="112">
        <v>0</v>
      </c>
    </row>
    <row r="28" spans="1:3">
      <c r="A28" s="21" t="s">
        <v>28</v>
      </c>
      <c r="B28" s="112">
        <v>0</v>
      </c>
      <c r="C28" s="112">
        <v>-119.8</v>
      </c>
    </row>
    <row r="29" spans="1:3">
      <c r="A29" s="21" t="s">
        <v>29</v>
      </c>
      <c r="B29" s="112">
        <v>16.8</v>
      </c>
      <c r="C29" s="112">
        <v>19.399999999999999</v>
      </c>
    </row>
    <row r="30" spans="1:3">
      <c r="A30" s="21" t="s">
        <v>30</v>
      </c>
      <c r="B30" s="112">
        <v>0</v>
      </c>
      <c r="C30" s="112">
        <v>-25.3</v>
      </c>
    </row>
    <row r="31" spans="1:3">
      <c r="A31" s="23"/>
      <c r="B31" s="120"/>
      <c r="C31" s="121"/>
    </row>
    <row r="32" spans="1:3">
      <c r="A32" s="13" t="s">
        <v>31</v>
      </c>
      <c r="B32" s="108">
        <v>389.40000000000003</v>
      </c>
      <c r="C32" s="115">
        <v>325.09999999999997</v>
      </c>
    </row>
    <row r="33" spans="1:5">
      <c r="A33" s="13"/>
      <c r="B33" s="118"/>
      <c r="C33" s="112"/>
    </row>
    <row r="34" spans="1:5">
      <c r="A34" s="24" t="s">
        <v>32</v>
      </c>
      <c r="B34" s="107">
        <v>0</v>
      </c>
      <c r="C34" s="122">
        <v>0</v>
      </c>
    </row>
    <row r="35" spans="1:5">
      <c r="A35" s="24" t="s">
        <v>33</v>
      </c>
      <c r="B35" s="123">
        <v>0</v>
      </c>
      <c r="C35" s="122">
        <v>1.4120325300000001</v>
      </c>
    </row>
    <row r="36" spans="1:5">
      <c r="A36" s="25"/>
      <c r="B36" s="124"/>
      <c r="C36" s="121"/>
    </row>
    <row r="37" spans="1:5">
      <c r="A37" s="26"/>
      <c r="B37" s="108">
        <v>389.40000000000003</v>
      </c>
      <c r="C37" s="115">
        <v>326.51203252999994</v>
      </c>
    </row>
    <row r="38" spans="1:5">
      <c r="A38" s="13"/>
      <c r="B38" s="118"/>
      <c r="C38" s="112"/>
    </row>
    <row r="39" spans="1:5">
      <c r="A39" s="14" t="s">
        <v>34</v>
      </c>
      <c r="B39" s="110">
        <v>17.100000000000001</v>
      </c>
      <c r="C39" s="112">
        <v>-27.6</v>
      </c>
    </row>
    <row r="40" spans="1:5">
      <c r="A40" s="15"/>
      <c r="B40" s="113"/>
      <c r="C40" s="121"/>
    </row>
    <row r="41" spans="1:5" ht="15" thickBot="1">
      <c r="A41" s="27" t="s">
        <v>35</v>
      </c>
      <c r="B41" s="125">
        <v>406.50000000000006</v>
      </c>
      <c r="C41" s="126">
        <v>298.91203252999992</v>
      </c>
    </row>
    <row r="42" spans="1:5">
      <c r="A42" s="12"/>
      <c r="B42" s="118"/>
    </row>
    <row r="44" spans="1:5">
      <c r="A44" s="28" t="s">
        <v>36</v>
      </c>
      <c r="B44" s="128" t="s">
        <v>8</v>
      </c>
      <c r="C44" s="128" t="s">
        <v>9</v>
      </c>
    </row>
    <row r="45" spans="1:5">
      <c r="A45" s="29"/>
      <c r="C45" s="129"/>
    </row>
    <row r="46" spans="1:5">
      <c r="A46" s="30" t="s">
        <v>37</v>
      </c>
      <c r="C46" s="130"/>
    </row>
    <row r="47" spans="1:5">
      <c r="A47" s="31" t="s">
        <v>208</v>
      </c>
      <c r="B47" s="131">
        <v>284.8</v>
      </c>
      <c r="C47" s="131">
        <v>168.03498596</v>
      </c>
      <c r="E47" s="40"/>
    </row>
    <row r="48" spans="1:5">
      <c r="A48" s="31" t="s">
        <v>38</v>
      </c>
      <c r="B48" s="131">
        <v>195.6</v>
      </c>
      <c r="C48" s="131">
        <v>185.45339061000001</v>
      </c>
      <c r="E48" s="40"/>
    </row>
    <row r="49" spans="1:5">
      <c r="A49" s="31" t="s">
        <v>39</v>
      </c>
      <c r="B49" s="131">
        <v>36.299999999999997</v>
      </c>
      <c r="C49" s="131">
        <v>33.036830010000003</v>
      </c>
      <c r="E49" s="40"/>
    </row>
    <row r="50" spans="1:5">
      <c r="A50" s="31" t="s">
        <v>40</v>
      </c>
      <c r="B50" s="131">
        <v>2</v>
      </c>
      <c r="C50" s="131">
        <v>1.9850000800000001</v>
      </c>
      <c r="E50" s="40"/>
    </row>
    <row r="51" spans="1:5">
      <c r="A51" s="32" t="s">
        <v>41</v>
      </c>
      <c r="B51" s="131">
        <v>9.4</v>
      </c>
      <c r="C51" s="131">
        <v>9.1905510899999996</v>
      </c>
      <c r="E51" s="40"/>
    </row>
    <row r="52" spans="1:5">
      <c r="A52" s="30" t="s">
        <v>42</v>
      </c>
      <c r="B52" s="130"/>
      <c r="C52" s="130"/>
      <c r="E52" s="40"/>
    </row>
    <row r="53" spans="1:5">
      <c r="A53" s="31" t="s">
        <v>208</v>
      </c>
      <c r="B53" s="131">
        <v>-60.3</v>
      </c>
      <c r="C53" s="131">
        <v>-42.008644700000005</v>
      </c>
      <c r="E53" s="40"/>
    </row>
    <row r="54" spans="1:5">
      <c r="A54" s="31" t="s">
        <v>38</v>
      </c>
      <c r="B54" s="131">
        <v>-69.7</v>
      </c>
      <c r="C54" s="131">
        <v>-64.827024359999996</v>
      </c>
      <c r="E54" s="40"/>
    </row>
    <row r="55" spans="1:5">
      <c r="A55" s="31" t="s">
        <v>39</v>
      </c>
      <c r="B55" s="131">
        <v>-5.8</v>
      </c>
      <c r="C55" s="131">
        <v>-6.4217076399999993</v>
      </c>
      <c r="E55" s="40"/>
    </row>
    <row r="56" spans="1:5">
      <c r="A56" s="31" t="s">
        <v>40</v>
      </c>
      <c r="B56" s="131">
        <v>-0.1</v>
      </c>
      <c r="C56" s="131">
        <v>-1.5796000000000001E-2</v>
      </c>
      <c r="E56" s="40"/>
    </row>
    <row r="57" spans="1:5">
      <c r="A57" s="32" t="s">
        <v>41</v>
      </c>
      <c r="B57" s="131">
        <v>-2.6</v>
      </c>
      <c r="C57" s="131">
        <v>-2.8557632700000002</v>
      </c>
      <c r="E57" s="40"/>
    </row>
    <row r="58" spans="1:5">
      <c r="A58" s="30" t="s">
        <v>43</v>
      </c>
      <c r="B58" s="130"/>
      <c r="C58" s="130"/>
      <c r="E58" s="40"/>
    </row>
    <row r="59" spans="1:5">
      <c r="A59" s="31" t="s">
        <v>209</v>
      </c>
      <c r="B59" s="131">
        <v>224.5</v>
      </c>
      <c r="C59" s="131">
        <v>126</v>
      </c>
      <c r="E59" s="40"/>
    </row>
    <row r="60" spans="1:5">
      <c r="A60" s="31" t="s">
        <v>44</v>
      </c>
      <c r="B60" s="131">
        <v>125.9</v>
      </c>
      <c r="C60" s="131">
        <v>120.6</v>
      </c>
      <c r="E60" s="40"/>
    </row>
    <row r="61" spans="1:5">
      <c r="A61" s="31" t="s">
        <v>45</v>
      </c>
      <c r="B61" s="131">
        <v>30.5</v>
      </c>
      <c r="C61" s="131">
        <v>26.6</v>
      </c>
      <c r="E61" s="40"/>
    </row>
    <row r="62" spans="1:5">
      <c r="A62" s="31" t="s">
        <v>46</v>
      </c>
      <c r="B62" s="131">
        <v>1.9</v>
      </c>
      <c r="C62" s="131">
        <v>2.1</v>
      </c>
      <c r="E62" s="40"/>
    </row>
    <row r="63" spans="1:5">
      <c r="A63" s="32" t="s">
        <v>47</v>
      </c>
      <c r="B63" s="131">
        <v>6.8</v>
      </c>
      <c r="C63" s="131">
        <v>6.4</v>
      </c>
      <c r="E63" s="40"/>
    </row>
    <row r="64" spans="1:5">
      <c r="A64" s="97"/>
      <c r="B64" s="132"/>
      <c r="C64" s="132"/>
      <c r="E64" s="40"/>
    </row>
    <row r="65" spans="1:5">
      <c r="A65" s="31"/>
      <c r="B65" s="133">
        <v>389.59999999999997</v>
      </c>
      <c r="C65" s="133">
        <v>281.7</v>
      </c>
      <c r="E65" s="40"/>
    </row>
    <row r="66" spans="1:5">
      <c r="A66" s="29"/>
      <c r="B66" s="131"/>
      <c r="C66" s="131"/>
      <c r="E66" s="40"/>
    </row>
    <row r="67" spans="1:5">
      <c r="A67" s="33" t="s">
        <v>48</v>
      </c>
      <c r="B67" s="131"/>
      <c r="C67" s="131"/>
      <c r="E67" s="40"/>
    </row>
    <row r="68" spans="1:5">
      <c r="A68" s="34" t="s">
        <v>49</v>
      </c>
      <c r="B68" s="131">
        <v>0</v>
      </c>
      <c r="C68" s="131">
        <v>3.3</v>
      </c>
      <c r="E68" s="40"/>
    </row>
    <row r="69" spans="1:5">
      <c r="A69" s="35" t="s">
        <v>50</v>
      </c>
      <c r="B69" s="131">
        <v>0</v>
      </c>
      <c r="C69" s="131">
        <v>1.6</v>
      </c>
      <c r="E69" s="40"/>
    </row>
    <row r="70" spans="1:5">
      <c r="A70" s="35" t="s">
        <v>51</v>
      </c>
      <c r="B70" s="131">
        <v>12.4</v>
      </c>
      <c r="C70" s="131">
        <v>9.1</v>
      </c>
      <c r="E70" s="40"/>
    </row>
    <row r="71" spans="1:5">
      <c r="A71" s="34" t="s">
        <v>52</v>
      </c>
      <c r="B71" s="131">
        <v>0.4</v>
      </c>
      <c r="C71" s="131">
        <v>0.5</v>
      </c>
      <c r="E71" s="40"/>
    </row>
    <row r="72" spans="1:5">
      <c r="A72" s="34" t="s">
        <v>53</v>
      </c>
      <c r="B72" s="131">
        <v>0.3</v>
      </c>
      <c r="C72" s="131">
        <v>0.5</v>
      </c>
      <c r="E72" s="40"/>
    </row>
    <row r="73" spans="1:5">
      <c r="A73" s="35" t="s">
        <v>54</v>
      </c>
      <c r="B73" s="131">
        <v>0</v>
      </c>
      <c r="C73" s="131">
        <v>-0.4</v>
      </c>
      <c r="E73" s="40"/>
    </row>
    <row r="74" spans="1:5">
      <c r="A74" s="35" t="s">
        <v>55</v>
      </c>
      <c r="B74" s="131">
        <v>13.1</v>
      </c>
      <c r="C74" s="131">
        <v>6.8</v>
      </c>
      <c r="E74" s="40"/>
    </row>
    <row r="75" spans="1:5">
      <c r="A75" s="35" t="s">
        <v>56</v>
      </c>
      <c r="B75" s="131">
        <v>0</v>
      </c>
      <c r="C75" s="131">
        <v>1.5</v>
      </c>
      <c r="E75" s="40"/>
    </row>
    <row r="76" spans="1:5">
      <c r="A76" s="34" t="s">
        <v>57</v>
      </c>
      <c r="B76" s="131">
        <v>0</v>
      </c>
      <c r="C76" s="131">
        <v>-1.627E-3</v>
      </c>
      <c r="E76" s="40"/>
    </row>
    <row r="77" spans="1:5">
      <c r="A77" s="98" t="s">
        <v>58</v>
      </c>
      <c r="B77" s="132">
        <v>0</v>
      </c>
      <c r="C77" s="132">
        <v>0</v>
      </c>
      <c r="E77" s="40"/>
    </row>
    <row r="78" spans="1:5">
      <c r="A78" s="34"/>
      <c r="B78" s="133">
        <v>26.200000000000003</v>
      </c>
      <c r="C78" s="133">
        <v>22.898372999999999</v>
      </c>
      <c r="E78" s="40"/>
    </row>
    <row r="79" spans="1:5">
      <c r="A79" s="29"/>
      <c r="B79" s="131"/>
      <c r="C79" s="131"/>
      <c r="E79" s="40"/>
    </row>
    <row r="80" spans="1:5">
      <c r="A80" s="33" t="s">
        <v>59</v>
      </c>
      <c r="B80" s="131"/>
      <c r="C80" s="131"/>
      <c r="E80" s="40"/>
    </row>
    <row r="81" spans="1:5">
      <c r="A81" s="36" t="s">
        <v>60</v>
      </c>
      <c r="B81" s="131">
        <v>0</v>
      </c>
      <c r="C81" s="131">
        <v>0</v>
      </c>
      <c r="E81" s="40"/>
    </row>
    <row r="82" spans="1:5">
      <c r="A82" s="36"/>
      <c r="B82" s="134">
        <v>0</v>
      </c>
      <c r="C82" s="134">
        <v>0</v>
      </c>
      <c r="E82" s="40"/>
    </row>
    <row r="83" spans="1:5">
      <c r="A83" s="29"/>
      <c r="B83" s="131"/>
      <c r="C83" s="131"/>
      <c r="E83" s="40"/>
    </row>
    <row r="84" spans="1:5">
      <c r="A84" s="37" t="s">
        <v>61</v>
      </c>
      <c r="B84" s="131"/>
      <c r="C84" s="131"/>
      <c r="E84" s="40"/>
    </row>
    <row r="85" spans="1:5">
      <c r="A85" s="38" t="s">
        <v>62</v>
      </c>
      <c r="B85" s="131"/>
      <c r="C85" s="131">
        <v>0</v>
      </c>
      <c r="E85" s="40"/>
    </row>
    <row r="86" spans="1:5">
      <c r="A86" s="99" t="s">
        <v>63</v>
      </c>
      <c r="B86" s="132">
        <v>2.7</v>
      </c>
      <c r="C86" s="132">
        <v>2.9</v>
      </c>
      <c r="E86" s="40"/>
    </row>
    <row r="87" spans="1:5">
      <c r="A87" s="38"/>
      <c r="B87" s="135">
        <v>2.7</v>
      </c>
      <c r="C87" s="135">
        <v>2.9</v>
      </c>
      <c r="E87" s="40"/>
    </row>
    <row r="88" spans="1:5">
      <c r="A88" s="29"/>
      <c r="B88" s="131"/>
      <c r="C88" s="131"/>
      <c r="E88" s="40"/>
    </row>
    <row r="89" spans="1:5">
      <c r="A89" s="33" t="s">
        <v>64</v>
      </c>
      <c r="B89" s="131"/>
      <c r="C89" s="131"/>
      <c r="E89" s="40"/>
    </row>
    <row r="90" spans="1:5">
      <c r="A90" s="100" t="s">
        <v>65</v>
      </c>
      <c r="B90" s="132">
        <v>-12</v>
      </c>
      <c r="C90" s="132">
        <v>-8.5754713699999989</v>
      </c>
      <c r="E90" s="40"/>
    </row>
    <row r="91" spans="1:5">
      <c r="A91" s="102"/>
      <c r="B91" s="134">
        <v>-12</v>
      </c>
      <c r="C91" s="134">
        <v>-8.5754713699999989</v>
      </c>
      <c r="E91" s="40"/>
    </row>
    <row r="92" spans="1:5">
      <c r="A92" s="29"/>
      <c r="B92" s="131"/>
      <c r="C92" s="131"/>
      <c r="E92" s="40"/>
    </row>
    <row r="93" spans="1:5">
      <c r="A93" s="39" t="s">
        <v>66</v>
      </c>
      <c r="B93" s="131"/>
      <c r="C93" s="131"/>
      <c r="E93" s="40"/>
    </row>
    <row r="94" spans="1:5">
      <c r="A94" s="39"/>
      <c r="B94" s="131"/>
      <c r="C94" s="131"/>
      <c r="E94" s="40"/>
    </row>
    <row r="95" spans="1:5">
      <c r="A95" s="101"/>
      <c r="B95" s="136">
        <v>406.49999999999994</v>
      </c>
      <c r="C95" s="136">
        <v>298.92290163000001</v>
      </c>
    </row>
    <row r="96" spans="1:5">
      <c r="A96" s="29"/>
      <c r="B96" s="131"/>
      <c r="C96" s="131"/>
    </row>
    <row r="97" spans="1:2">
      <c r="A97" s="29"/>
      <c r="B97" s="1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70" zoomScaleNormal="70" zoomScalePageLayoutView="70" workbookViewId="0">
      <selection activeCell="F45" sqref="F45"/>
    </sheetView>
  </sheetViews>
  <sheetFormatPr baseColWidth="10" defaultColWidth="8.83203125" defaultRowHeight="14" x14ac:dyDescent="0"/>
  <cols>
    <col min="1" max="1" width="85.6640625" bestFit="1" customWidth="1"/>
    <col min="2" max="2" width="14.5" bestFit="1" customWidth="1"/>
    <col min="3" max="3" width="15.5" bestFit="1" customWidth="1"/>
  </cols>
  <sheetData>
    <row r="1" spans="1:3">
      <c r="A1" s="1" t="s">
        <v>1</v>
      </c>
      <c r="B1" s="2"/>
      <c r="C1" s="3"/>
    </row>
    <row r="2" spans="1:3">
      <c r="A2" s="9"/>
      <c r="B2" s="4">
        <v>40724</v>
      </c>
      <c r="C2" s="5">
        <v>40359</v>
      </c>
    </row>
    <row r="3" spans="1:3">
      <c r="A3" s="6" t="s">
        <v>7</v>
      </c>
      <c r="B3" s="7" t="s">
        <v>0</v>
      </c>
      <c r="C3" s="8" t="s">
        <v>0</v>
      </c>
    </row>
    <row r="4" spans="1:3">
      <c r="A4" t="s">
        <v>2</v>
      </c>
      <c r="B4" s="40">
        <f>169459221.47/1000000</f>
        <v>169.45922146999999</v>
      </c>
      <c r="C4" s="40">
        <f>110782460.84/1000000</f>
        <v>110.78246084</v>
      </c>
    </row>
    <row r="5" spans="1:3">
      <c r="A5" t="s">
        <v>3</v>
      </c>
      <c r="B5" s="40">
        <f>-88749061.04/1000000</f>
        <v>-88.749061040000001</v>
      </c>
      <c r="C5" s="40">
        <f>-80628888.58/1000000</f>
        <v>-80.628888579999995</v>
      </c>
    </row>
    <row r="6" spans="1:3">
      <c r="A6" t="s">
        <v>4</v>
      </c>
      <c r="B6" s="40">
        <f>39828028.5362478/1000000</f>
        <v>39.8280285362478</v>
      </c>
      <c r="C6" s="40">
        <f>25919767.2080972/1000000</f>
        <v>25.919767208097202</v>
      </c>
    </row>
    <row r="7" spans="1:3">
      <c r="A7" t="s">
        <v>5</v>
      </c>
      <c r="B7" s="40">
        <f>5606000.86/1000000</f>
        <v>5.60600086</v>
      </c>
      <c r="C7" s="40">
        <f>2706608.62/1000000</f>
        <v>2.7066086199999999</v>
      </c>
    </row>
    <row r="8" spans="1:3" ht="15" thickBot="1">
      <c r="A8" s="10" t="s">
        <v>6</v>
      </c>
      <c r="B8" s="89">
        <f>126200000/1000000</f>
        <v>126.2</v>
      </c>
      <c r="C8" s="89">
        <f>58800000/1000000</f>
        <v>58.8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MPT Portfolio</vt:lpstr>
      <vt:lpstr>Office Portfolio</vt:lpstr>
      <vt:lpstr>Retail Portfolio</vt:lpstr>
      <vt:lpstr>INV_Portfolio</vt:lpstr>
      <vt:lpstr>INV_EBIT_REC_FY11</vt:lpstr>
      <vt:lpstr>INT_REC_N5</vt:lpstr>
    </vt:vector>
  </TitlesOfParts>
  <Company>Mirvac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gunawanc</dc:creator>
  <cp:lastModifiedBy>Designae Group</cp:lastModifiedBy>
  <dcterms:created xsi:type="dcterms:W3CDTF">2011-08-02T05:39:40Z</dcterms:created>
  <dcterms:modified xsi:type="dcterms:W3CDTF">2012-08-20T05:23:34Z</dcterms:modified>
</cp:coreProperties>
</file>