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24840" windowHeight="12135"/>
  </bookViews>
  <sheets>
    <sheet name="Disclaimer" sheetId="8" r:id="rId1"/>
    <sheet name="Development Model" sheetId="7" r:id="rId2"/>
    <sheet name="Commercial Pipeline" sheetId="11" r:id="rId3"/>
    <sheet name="Apartment Pipeline" sheetId="10" r:id="rId4"/>
    <sheet name="MPC Pipeline" sheetId="2" r:id="rId5"/>
    <sheet name="Resi lots and revenue" sheetId="3" r:id="rId6"/>
    <sheet name="Development Historical Info" sheetId="5" r:id="rId7"/>
    <sheet name="Pre-sales" sheetId="6" r:id="rId8"/>
  </sheets>
  <definedNames>
    <definedName name="_xlnm.Print_Area" localSheetId="3">'Apartment Pipeline'!#REF!</definedName>
    <definedName name="_xlnm.Print_Area" localSheetId="2">'Commercial Pipeline'!#REF!</definedName>
    <definedName name="_xlnm.Print_Area" localSheetId="4">'MPC Pipeline'!#REF!</definedName>
  </definedNames>
  <calcPr calcId="124519"/>
</workbook>
</file>

<file path=xl/calcChain.xml><?xml version="1.0" encoding="utf-8"?>
<calcChain xmlns="http://schemas.openxmlformats.org/spreadsheetml/2006/main">
  <c r="G19" i="7"/>
  <c r="F19"/>
  <c r="F22" s="1"/>
  <c r="C18" i="5" l="1"/>
  <c r="H14" i="7"/>
  <c r="H13"/>
  <c r="H12"/>
  <c r="H11"/>
  <c r="H10"/>
  <c r="E15"/>
  <c r="F6"/>
  <c r="E7"/>
  <c r="G6"/>
  <c r="H6" s="1"/>
  <c r="G22" l="1"/>
  <c r="H15"/>
  <c r="H22" l="1"/>
  <c r="H27" s="1"/>
</calcChain>
</file>

<file path=xl/comments1.xml><?xml version="1.0" encoding="utf-8"?>
<comments xmlns="http://schemas.openxmlformats.org/spreadsheetml/2006/main">
  <authors>
    <author>goulda</author>
  </authors>
  <commentList>
    <comment ref="H7" authorId="0">
      <text>
        <r>
          <rPr>
            <sz val="9"/>
            <color indexed="81"/>
            <rFont val="Tahoma"/>
            <family val="2"/>
          </rPr>
          <t>Mirvac expects 65-70%
of non provisioned lots
to be 100% balance
sheet and Development
Agreement lots</t>
        </r>
      </text>
    </comment>
    <comment ref="B9" authorId="0">
      <text>
        <r>
          <rPr>
            <sz val="9"/>
            <color indexed="81"/>
            <rFont val="Tahoma"/>
            <charset val="1"/>
          </rPr>
          <t>If project is 100% balance sheet or PDA update with the  below key: 
MPC = 100% balance sheet project or PDA masterplanned community project
APT = 100% balance sheet or PDA apartment project
Key FY14 projects on page 22 of results presentation</t>
        </r>
      </text>
    </comment>
    <comment ref="F18" authorId="0">
      <text>
        <r>
          <rPr>
            <sz val="9"/>
            <color indexed="81"/>
            <rFont val="Tahoma"/>
            <family val="2"/>
          </rPr>
          <t>FY14 is 30% Apartment</t>
        </r>
      </text>
    </comment>
    <comment ref="G18" authorId="0">
      <text>
        <r>
          <rPr>
            <sz val="9"/>
            <color indexed="81"/>
            <rFont val="Tahoma"/>
            <family val="2"/>
          </rPr>
          <t>FY14 70% Masterplanned
Communities</t>
        </r>
      </text>
    </comment>
    <comment ref="H23" authorId="0">
      <text>
        <r>
          <rPr>
            <sz val="9"/>
            <color indexed="81"/>
            <rFont val="Tahoma"/>
            <family val="2"/>
          </rPr>
          <t>Development management and fee revenue is in line with $20-25m range and Mirvac expect this to continue for FY14</t>
        </r>
      </text>
    </comment>
    <comment ref="H24" authorId="0">
      <text>
        <r>
          <rPr>
            <sz val="9"/>
            <color indexed="81"/>
            <rFont val="Tahoma"/>
            <family val="2"/>
          </rPr>
          <t>Selling and marketing is expected to be between $20-$25m for FY14</t>
        </r>
      </text>
    </comment>
    <comment ref="H25" authorId="0">
      <text>
        <r>
          <rPr>
            <sz val="9"/>
            <color indexed="81"/>
            <rFont val="Tahoma"/>
            <family val="2"/>
          </rPr>
          <t>Overheads were consistent with FY12 and we expect this trend to continue for FY14</t>
        </r>
      </text>
    </comment>
  </commentList>
</comments>
</file>

<file path=xl/sharedStrings.xml><?xml version="1.0" encoding="utf-8"?>
<sst xmlns="http://schemas.openxmlformats.org/spreadsheetml/2006/main" count="90" uniqueCount="70">
  <si>
    <t>FY11</t>
  </si>
  <si>
    <t>FY12</t>
  </si>
  <si>
    <t>FY13</t>
  </si>
  <si>
    <t>Apartments</t>
  </si>
  <si>
    <t>NSW</t>
  </si>
  <si>
    <t>VIC</t>
  </si>
  <si>
    <t>QLD</t>
  </si>
  <si>
    <t>WA</t>
  </si>
  <si>
    <t>Development &amp; construction revenue</t>
  </si>
  <si>
    <t>FY10</t>
  </si>
  <si>
    <t>FY09</t>
  </si>
  <si>
    <t>FY08</t>
  </si>
  <si>
    <t>FY07</t>
  </si>
  <si>
    <t>FY02</t>
  </si>
  <si>
    <t>FY03</t>
  </si>
  <si>
    <t>FY04</t>
  </si>
  <si>
    <t>FY05</t>
  </si>
  <si>
    <t>FY06</t>
  </si>
  <si>
    <t>Financial year</t>
  </si>
  <si>
    <t xml:space="preserve">Gross Margin </t>
  </si>
  <si>
    <t>Gross Residential Margin (excluding zero margin)</t>
  </si>
  <si>
    <t>Operating profit (profit before non-cash and significant items)</t>
  </si>
  <si>
    <t>EBIT</t>
  </si>
  <si>
    <t>Mirvac's pre-sales track record - Historic profile</t>
  </si>
  <si>
    <t>Development Exchanges - Historic Profile ($m)</t>
  </si>
  <si>
    <t>Commercial</t>
  </si>
  <si>
    <t>Masterplanned Community</t>
  </si>
  <si>
    <t>lots</t>
  </si>
  <si>
    <t>Ownership</t>
  </si>
  <si>
    <t>Type</t>
  </si>
  <si>
    <t>Middleton Grange, NSW</t>
  </si>
  <si>
    <t>Elizabeth Hills, NSW</t>
  </si>
  <si>
    <t>Waverley Park, VIC</t>
  </si>
  <si>
    <t>Expected lots for FY</t>
  </si>
  <si>
    <t>% of lots forecast to settle</t>
  </si>
  <si>
    <t>Total</t>
  </si>
  <si>
    <t>% of lots forcast to settle</t>
  </si>
  <si>
    <t>Selling and marketing expenses</t>
  </si>
  <si>
    <t>Mirvac Group comprises Mirvac Limited (ABN 92 003 280 699) and Mirvac Property Trust (ARSN 086 780 645). This presentation (“Presentation”) has been prepared by Mirvac Limited and Mirvac Funds Limited (ABN 70 002 561 640, AFSL number 233121) as the responsible entity of Mirvac Property Trust (collectively “Mirvac” or “the Group”). Mirvac Limited is the issuer of Mirvac Limited ordinary shares and Mirvac Funds Limited is the issuer of Mirvac Property Trust ordinary units, which are stapled together as Mirvac Group stapled securities. All dollar values are in Australian dollars (A$).
The information contained in this Presentation has been obtained from or based on sources believed by Mirvac to be reliable. To the maximum extent permitted by law, Mirvac, its affiliates, officers, employees, agents and advisers do not make any warranty, express or implied, as to the currency, accuracy, reliability or completeness of the information in this Presentation or that the information is suitable for your intended use and disclaim all responsibility and liability for the information (including, without limitation, liability for negligence).
This Presentation is not financial advice or a recommendation to acquire Mirvac stapled securities and has been prepared without taking into account the objectives, financial situation or needs of individuals.
Before making an investment decision prospective investors should consider the appropriateness of the information in this Presentation and the Group’s other periodic and continuous disclosure announcements lodged with the Australian Securities Exchange having regard to their own objectives, financial situation and needs and seek such legal, financial and/or taxation advice as they deem necessary or appropriate to their jurisdiction.
To the extent that any general financial product advice in respect of the acquisition of Mirvac Property Trust units as a component of Mirvac stapled securities is provided in this Presentation, it is provided by Mirvac Funds Limited. Mirvac Funds Limited and its related bodies corporate, and their associates, will not receive any remuneration or benefits in connection with that advice. Directors and employees of Mirvac Funds Limited do not receive specific payments of commissions for the authorised services provided under its Australian Financial Services License. They do receive salaries and may also be entitled to receive bonuses, depending upon performance. Mirvac Funds Limited is a wholly owned subsidiary of Mirvac Limited.An investment in Mirvac stapled securities is subject to investment and other known and unknown risks, some of which are beyond the control of Mirvac, including possible delays in repayment and loss of income and principal invested. Mirvac does not guarantee any particular rate of return or the performance of Mirvac nor do they guarantee the repayment of capital from Mirvac or any particular tax treatment.
This Presentation contains certain “forward looking” statements. The words “anticipated”, “expected”, “projections”, “forecast”, “estimates”, “could”, “may”, “target”, “consider” and “will” and other similar expressions are intended to identify forward looking statements. Forward looking statements, opinions and estimates provided in this Presentation are based on assumptions and contingencies which are subject to change without notice, as are statements about market and industry trends, which are based on interpretations of current market conditions. Forward-looking statements including projections, indications or guidance on future earnings or financial position and estimates are provided as a general guide only and should not be relied upon as an indication or guarantee of future performance. There can be no assurance that actual outcomes will not differ materially from these statements. To the full extent permitted by law, Mirvac Group and its directors, officers, employees, advisers, agents and intermediaries disclaim any obligation or undertaking to release any updates or revisions to the information to reflect any change in expectations or assumptions. Past performance information given in this Presentation is given for illustrative purposes only and should not be relied upon as (and is not) an indication of future performance. Where necessary, comparative information has been reclassified to achieve consistency in disclosure with current year amounts and other disclosures.
This Presentation also includes certain non-IFRS measures including operating profit after tax. Operating profit after tax is profit before specific non-cash items and significant items. It is used internally by management to assess the performance of its business and has been extracted or derived from Mirvac’s financial statements ended 30 June 2013. which has been subject to review by its external auditors.
This Presentation is not an offer or an invitation to acquire Mirvac stapled securities or any other financial products and is not a prospectus, product disclosure statement or other offering document under Australian law or any other law. It is for information purposes only. The information contained in this presentation is current as at 30 June 2013, unless otherwise noted.</t>
  </si>
  <si>
    <t>This model has been prepared as a suggested guide for investors and analysts to model Mirvac’s development business</t>
  </si>
  <si>
    <t>FY13 development earnings model</t>
  </si>
  <si>
    <t>FY13 lots 
settled</t>
  </si>
  <si>
    <t>Provision 
lots settled</t>
  </si>
  <si>
    <t>Non provision 
lots settled</t>
  </si>
  <si>
    <t xml:space="preserve">100% balance sheet and PDA </t>
  </si>
  <si>
    <t>Yarra’s Edge, VIC</t>
  </si>
  <si>
    <t>Yarra’s Edge, River Homes, VIC</t>
  </si>
  <si>
    <t>Key projects</t>
  </si>
  <si>
    <t>Lots 
settled</t>
  </si>
  <si>
    <t>Average price 
$m</t>
  </si>
  <si>
    <t>Gross 
margin</t>
  </si>
  <si>
    <t>Gross margin
$m</t>
  </si>
  <si>
    <t>MPC</t>
  </si>
  <si>
    <t>Gross margin</t>
  </si>
  <si>
    <t>FY13 development EBIT</t>
  </si>
  <si>
    <t>Overheads</t>
  </si>
  <si>
    <t>Earnings remaining non-provisioned lots</t>
  </si>
  <si>
    <t>FY14 expected development EBIT by state</t>
  </si>
  <si>
    <t>FY14 expected Development EBIT composition</t>
  </si>
  <si>
    <t xml:space="preserve">FY13 </t>
  </si>
  <si>
    <t>DEVELOPMENT HISTORICAL INFORMATION (FY09-FY13)</t>
  </si>
  <si>
    <t xml:space="preserve">1. T otal exchanged pre-sales contracts as at 30 June 2013, adjusted for Mirvac’s share of JV’s, associates, and Mirvac’s managed funds. </t>
  </si>
  <si>
    <t>Masterplanned communities</t>
  </si>
  <si>
    <t>Lots settled</t>
  </si>
  <si>
    <t>Gross margin from remaining non provisioned lots</t>
  </si>
  <si>
    <t>APT</t>
  </si>
  <si>
    <t xml:space="preserve">Masterplanned Communities </t>
  </si>
  <si>
    <t>Average price</t>
  </si>
  <si>
    <t>Development management fee revenue (JV&amp;As, MWRDP, equity accounted)</t>
  </si>
  <si>
    <t>Non-provision lots (minus 100% balance sheet and PDA key project lots)</t>
  </si>
</sst>
</file>

<file path=xl/styles.xml><?xml version="1.0" encoding="utf-8"?>
<styleSheet xmlns="http://schemas.openxmlformats.org/spreadsheetml/2006/main">
  <numFmts count="12">
    <numFmt numFmtId="8" formatCode="&quot;$&quot;#,##0.00;[Red]\-&quot;$&quot;#,##0.00"/>
    <numFmt numFmtId="43" formatCode="_-* #,##0.00_-;\-* #,##0.00_-;_-* &quot;-&quot;??_-;_-@_-"/>
    <numFmt numFmtId="164" formatCode="0.0%"/>
    <numFmt numFmtId="165" formatCode="mmmm\ yyyy"/>
    <numFmt numFmtId="166" formatCode="0.0"/>
    <numFmt numFmtId="167" formatCode="#,##0.0"/>
    <numFmt numFmtId="168" formatCode="#,##0;\(#,##0\);&quot;-&quot;"/>
    <numFmt numFmtId="169" formatCode="&quot;$&quot;#,##0.00"/>
    <numFmt numFmtId="170" formatCode="_-* #,##0_-;\-* #,##0_-;_-* &quot;-&quot;??_-;_-@_-"/>
    <numFmt numFmtId="171" formatCode="_-* #,##0.0_-;\-* #,##0.0_-;_-* &quot;-&quot;??_-;_-@_-"/>
    <numFmt numFmtId="172" formatCode="&quot;$&quot;0.0&quot;m&quot;"/>
    <numFmt numFmtId="173" formatCode="\(&quot;$&quot;0.0&quot;m&quot;\)"/>
  </numFmts>
  <fonts count="17">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sz val="11"/>
      <color theme="1"/>
      <name val="Arial"/>
      <family val="2"/>
    </font>
    <font>
      <b/>
      <sz val="11"/>
      <color theme="1"/>
      <name val="Arial"/>
      <family val="2"/>
    </font>
    <font>
      <b/>
      <sz val="11"/>
      <color theme="0"/>
      <name val="Arial"/>
      <family val="2"/>
    </font>
    <font>
      <sz val="11"/>
      <color theme="0"/>
      <name val="Arial"/>
      <family val="2"/>
    </font>
    <font>
      <sz val="10"/>
      <color theme="1"/>
      <name val="Calibri"/>
      <family val="2"/>
      <scheme val="minor"/>
    </font>
    <font>
      <b/>
      <sz val="10"/>
      <color theme="1"/>
      <name val="Arial"/>
      <family val="2"/>
    </font>
    <font>
      <sz val="10"/>
      <color rgb="FF0000FF"/>
      <name val="Arial"/>
      <family val="2"/>
    </font>
    <font>
      <sz val="24"/>
      <name val="Arial"/>
      <family val="2"/>
    </font>
    <font>
      <sz val="10"/>
      <color theme="0" tint="-0.499984740745262"/>
      <name val="Arial"/>
      <family val="2"/>
    </font>
    <font>
      <b/>
      <sz val="10"/>
      <color theme="0"/>
      <name val="Arial"/>
      <family val="2"/>
    </font>
    <font>
      <sz val="9"/>
      <color indexed="81"/>
      <name val="Tahoma"/>
      <charset val="1"/>
    </font>
    <font>
      <sz val="9"/>
      <color indexed="81"/>
      <name val="Tahoma"/>
      <family val="2"/>
    </font>
  </fonts>
  <fills count="7">
    <fill>
      <patternFill patternType="none"/>
    </fill>
    <fill>
      <patternFill patternType="gray125"/>
    </fill>
    <fill>
      <patternFill patternType="solid">
        <fgColor rgb="FF00006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right/>
      <top style="thin">
        <color indexed="64"/>
      </top>
      <bottom style="thin">
        <color indexed="64"/>
      </bottom>
      <diagonal/>
    </border>
    <border>
      <left style="thin">
        <color auto="1"/>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alignment wrapText="1"/>
    </xf>
  </cellStyleXfs>
  <cellXfs count="109">
    <xf numFmtId="0" fontId="0" fillId="0" borderId="0" xfId="0"/>
    <xf numFmtId="0" fontId="5" fillId="0" borderId="0" xfId="0" applyFont="1"/>
    <xf numFmtId="0" fontId="6" fillId="0" borderId="0" xfId="0" applyFont="1"/>
    <xf numFmtId="0" fontId="5" fillId="0" borderId="3" xfId="0" applyFont="1" applyBorder="1"/>
    <xf numFmtId="164" fontId="5" fillId="0" borderId="4" xfId="2" applyNumberFormat="1" applyFont="1" applyBorder="1" applyAlignment="1">
      <alignment horizontal="right"/>
    </xf>
    <xf numFmtId="0" fontId="5" fillId="0" borderId="1" xfId="0" applyFont="1" applyBorder="1"/>
    <xf numFmtId="164" fontId="5" fillId="0" borderId="2" xfId="2" applyNumberFormat="1" applyFont="1" applyBorder="1" applyAlignment="1">
      <alignment horizontal="right"/>
    </xf>
    <xf numFmtId="0" fontId="5" fillId="0" borderId="0" xfId="2" applyNumberFormat="1" applyFont="1"/>
    <xf numFmtId="164" fontId="5" fillId="0" borderId="0" xfId="2" applyNumberFormat="1" applyFont="1"/>
    <xf numFmtId="0" fontId="5" fillId="0" borderId="5" xfId="0" applyFont="1" applyBorder="1"/>
    <xf numFmtId="164" fontId="5" fillId="0" borderId="6" xfId="2" applyNumberFormat="1" applyFont="1" applyBorder="1" applyAlignment="1">
      <alignment horizontal="right"/>
    </xf>
    <xf numFmtId="0" fontId="7" fillId="2" borderId="1" xfId="0" applyFont="1" applyFill="1" applyBorder="1" applyAlignment="1">
      <alignment wrapText="1"/>
    </xf>
    <xf numFmtId="0" fontId="7" fillId="2" borderId="2" xfId="0" applyFont="1" applyFill="1" applyBorder="1" applyAlignment="1">
      <alignment wrapText="1"/>
    </xf>
    <xf numFmtId="0" fontId="6" fillId="0" borderId="0" xfId="0" applyFont="1" applyAlignment="1">
      <alignment wrapText="1"/>
    </xf>
    <xf numFmtId="1" fontId="5" fillId="0" borderId="4" xfId="1" applyNumberFormat="1" applyFont="1" applyBorder="1"/>
    <xf numFmtId="0" fontId="5" fillId="0" borderId="8" xfId="0" applyFont="1" applyBorder="1"/>
    <xf numFmtId="1" fontId="5" fillId="0" borderId="9" xfId="1" applyNumberFormat="1" applyFont="1" applyBorder="1"/>
    <xf numFmtId="0" fontId="6" fillId="0" borderId="5" xfId="0" applyFont="1" applyBorder="1"/>
    <xf numFmtId="0" fontId="4" fillId="0" borderId="0" xfId="0" applyFont="1"/>
    <xf numFmtId="0" fontId="9" fillId="0" borderId="0" xfId="0" applyFont="1"/>
    <xf numFmtId="10" fontId="4" fillId="0" borderId="0" xfId="0" applyNumberFormat="1" applyFont="1" applyAlignment="1">
      <alignment horizontal="right"/>
    </xf>
    <xf numFmtId="0" fontId="4" fillId="0" borderId="0" xfId="0" applyFont="1" applyAlignment="1">
      <alignment horizontal="right"/>
    </xf>
    <xf numFmtId="169" fontId="4" fillId="0" borderId="0" xfId="0" applyNumberFormat="1" applyFont="1" applyAlignment="1">
      <alignment horizontal="right"/>
    </xf>
    <xf numFmtId="0" fontId="10" fillId="6" borderId="10" xfId="0" applyFont="1" applyFill="1" applyBorder="1" applyAlignment="1">
      <alignment horizontal="left" vertical="top"/>
    </xf>
    <xf numFmtId="0" fontId="10" fillId="6" borderId="11" xfId="0" applyFont="1" applyFill="1" applyBorder="1" applyAlignment="1">
      <alignment horizontal="right" vertical="top"/>
    </xf>
    <xf numFmtId="0" fontId="10" fillId="6" borderId="11" xfId="0" applyFont="1" applyFill="1" applyBorder="1" applyAlignment="1">
      <alignment horizontal="right" vertical="top" wrapText="1"/>
    </xf>
    <xf numFmtId="0" fontId="10" fillId="6" borderId="12" xfId="0" applyFont="1" applyFill="1" applyBorder="1" applyAlignment="1">
      <alignment horizontal="right" vertical="top" wrapText="1"/>
    </xf>
    <xf numFmtId="0" fontId="4" fillId="0" borderId="0" xfId="0" applyFont="1" applyFill="1"/>
    <xf numFmtId="8" fontId="11" fillId="0" borderId="0" xfId="0" applyNumberFormat="1" applyFont="1" applyBorder="1" applyAlignment="1">
      <alignment horizontal="right" vertical="top"/>
    </xf>
    <xf numFmtId="0" fontId="10" fillId="0" borderId="13" xfId="0" applyFont="1" applyBorder="1" applyAlignment="1">
      <alignment horizontal="left" vertical="top"/>
    </xf>
    <xf numFmtId="0" fontId="10" fillId="0" borderId="0" xfId="0" applyFont="1" applyBorder="1" applyAlignment="1">
      <alignment horizontal="right" vertical="top"/>
    </xf>
    <xf numFmtId="170" fontId="10" fillId="0" borderId="0" xfId="1" applyNumberFormat="1" applyFont="1" applyBorder="1" applyAlignment="1">
      <alignment horizontal="right" vertical="top"/>
    </xf>
    <xf numFmtId="0" fontId="4" fillId="0" borderId="0" xfId="0" applyFont="1" applyBorder="1" applyAlignment="1">
      <alignment horizontal="right" vertical="top"/>
    </xf>
    <xf numFmtId="0" fontId="4" fillId="0" borderId="14" xfId="0" applyFont="1" applyBorder="1" applyAlignment="1">
      <alignment horizontal="right" vertical="top"/>
    </xf>
    <xf numFmtId="0" fontId="10" fillId="0" borderId="0" xfId="0" applyFont="1" applyBorder="1" applyAlignment="1">
      <alignment horizontal="right" vertical="top" wrapText="1"/>
    </xf>
    <xf numFmtId="0" fontId="11" fillId="0" borderId="13" xfId="0" applyFont="1" applyBorder="1" applyAlignment="1">
      <alignment horizontal="left" vertical="top"/>
    </xf>
    <xf numFmtId="9" fontId="11" fillId="0" borderId="0" xfId="0" applyNumberFormat="1" applyFont="1" applyBorder="1" applyAlignment="1">
      <alignment horizontal="right" vertical="top"/>
    </xf>
    <xf numFmtId="0" fontId="11" fillId="0" borderId="0" xfId="0" applyFont="1" applyBorder="1" applyAlignment="1">
      <alignment horizontal="right" vertical="top"/>
    </xf>
    <xf numFmtId="0" fontId="4" fillId="0" borderId="13" xfId="0" applyFont="1" applyBorder="1" applyAlignment="1">
      <alignment horizontal="left" vertical="top"/>
    </xf>
    <xf numFmtId="171" fontId="4" fillId="0" borderId="14" xfId="0" applyNumberFormat="1" applyFont="1" applyBorder="1" applyAlignment="1">
      <alignment horizontal="right" vertical="top"/>
    </xf>
    <xf numFmtId="0" fontId="10" fillId="6" borderId="13" xfId="0" applyFont="1" applyFill="1" applyBorder="1" applyAlignment="1">
      <alignment horizontal="left" vertical="top" wrapText="1"/>
    </xf>
    <xf numFmtId="0" fontId="10" fillId="6" borderId="0" xfId="0" applyFont="1" applyFill="1" applyBorder="1" applyAlignment="1">
      <alignment horizontal="right" vertical="top" wrapText="1"/>
    </xf>
    <xf numFmtId="0" fontId="4" fillId="6" borderId="0" xfId="0" applyFont="1" applyFill="1" applyAlignment="1">
      <alignment horizontal="right" vertical="top"/>
    </xf>
    <xf numFmtId="0" fontId="10" fillId="6" borderId="14" xfId="0" applyFont="1" applyFill="1" applyBorder="1" applyAlignment="1">
      <alignment horizontal="right" vertical="top" wrapText="1"/>
    </xf>
    <xf numFmtId="9" fontId="4" fillId="0" borderId="14" xfId="0" applyNumberFormat="1" applyFont="1" applyBorder="1" applyAlignment="1">
      <alignment horizontal="right" vertical="top" wrapText="1"/>
    </xf>
    <xf numFmtId="0" fontId="4" fillId="0" borderId="0" xfId="0" applyFont="1" applyAlignment="1">
      <alignment horizontal="right" vertical="top"/>
    </xf>
    <xf numFmtId="170" fontId="4" fillId="0" borderId="14" xfId="0" applyNumberFormat="1" applyFont="1" applyBorder="1" applyAlignment="1">
      <alignment horizontal="right" vertical="top"/>
    </xf>
    <xf numFmtId="9" fontId="11" fillId="0" borderId="0" xfId="0" applyNumberFormat="1" applyFont="1" applyFill="1" applyBorder="1" applyAlignment="1">
      <alignment horizontal="right" vertical="top"/>
    </xf>
    <xf numFmtId="0" fontId="4" fillId="0" borderId="0" xfId="0" applyFont="1" applyFill="1" applyBorder="1" applyAlignment="1">
      <alignment horizontal="right" vertical="top"/>
    </xf>
    <xf numFmtId="0" fontId="10" fillId="0" borderId="15" xfId="0" applyFont="1" applyBorder="1" applyAlignment="1">
      <alignment horizontal="left" vertical="top"/>
    </xf>
    <xf numFmtId="0" fontId="10" fillId="0" borderId="16" xfId="0" applyFont="1" applyBorder="1" applyAlignment="1">
      <alignment horizontal="right" vertical="top"/>
    </xf>
    <xf numFmtId="0" fontId="4" fillId="0" borderId="16" xfId="0" applyFont="1" applyBorder="1" applyAlignment="1">
      <alignment horizontal="right" vertical="top"/>
    </xf>
    <xf numFmtId="0" fontId="4" fillId="0" borderId="0" xfId="0" applyFont="1" applyAlignment="1">
      <alignment horizontal="left"/>
    </xf>
    <xf numFmtId="10" fontId="4" fillId="0" borderId="0" xfId="0" applyNumberFormat="1" applyFont="1"/>
    <xf numFmtId="166" fontId="4" fillId="0" borderId="0" xfId="0" applyNumberFormat="1" applyFont="1" applyAlignment="1">
      <alignment horizontal="right"/>
    </xf>
    <xf numFmtId="166" fontId="4" fillId="0" borderId="0" xfId="0" applyNumberFormat="1" applyFont="1"/>
    <xf numFmtId="0" fontId="4" fillId="0" borderId="13" xfId="0" applyFont="1" applyFill="1" applyBorder="1" applyAlignment="1">
      <alignment horizontal="left" vertical="top"/>
    </xf>
    <xf numFmtId="170" fontId="11" fillId="0" borderId="0" xfId="1" applyNumberFormat="1" applyFont="1" applyFill="1" applyBorder="1" applyAlignment="1">
      <alignment horizontal="right" vertical="top"/>
    </xf>
    <xf numFmtId="170" fontId="4" fillId="0" borderId="0" xfId="0" applyNumberFormat="1" applyFont="1" applyFill="1" applyBorder="1" applyAlignment="1">
      <alignment horizontal="right" vertical="top"/>
    </xf>
    <xf numFmtId="170" fontId="4" fillId="0" borderId="14" xfId="0" applyNumberFormat="1" applyFont="1" applyFill="1" applyBorder="1" applyAlignment="1">
      <alignment horizontal="right" vertical="top"/>
    </xf>
    <xf numFmtId="9" fontId="4" fillId="0" borderId="0" xfId="0" applyNumberFormat="1" applyFont="1" applyFill="1" applyBorder="1" applyAlignment="1">
      <alignment horizontal="right" vertical="top"/>
    </xf>
    <xf numFmtId="9" fontId="11" fillId="0" borderId="14" xfId="0" applyNumberFormat="1" applyFont="1" applyFill="1" applyBorder="1" applyAlignment="1">
      <alignment horizontal="right" vertical="top"/>
    </xf>
    <xf numFmtId="0" fontId="4" fillId="0" borderId="0" xfId="0" applyFont="1" applyFill="1" applyAlignment="1">
      <alignment horizontal="right" vertical="top"/>
    </xf>
    <xf numFmtId="0" fontId="12" fillId="0" borderId="0" xfId="0" applyFont="1"/>
    <xf numFmtId="164" fontId="11" fillId="0" borderId="0" xfId="2" applyNumberFormat="1" applyFont="1" applyFill="1" applyBorder="1" applyAlignment="1">
      <alignment horizontal="right" vertical="top"/>
    </xf>
    <xf numFmtId="172" fontId="4" fillId="0" borderId="14" xfId="1" applyNumberFormat="1" applyFont="1" applyBorder="1" applyAlignment="1">
      <alignment horizontal="right" vertical="top"/>
    </xf>
    <xf numFmtId="172" fontId="10" fillId="0" borderId="14" xfId="0" applyNumberFormat="1" applyFont="1" applyBorder="1" applyAlignment="1">
      <alignment horizontal="right" vertical="top"/>
    </xf>
    <xf numFmtId="172" fontId="11" fillId="0" borderId="14" xfId="0" applyNumberFormat="1" applyFont="1" applyBorder="1" applyAlignment="1">
      <alignment horizontal="right" vertical="top"/>
    </xf>
    <xf numFmtId="172" fontId="11" fillId="0" borderId="0" xfId="0" applyNumberFormat="1" applyFont="1" applyBorder="1" applyAlignment="1">
      <alignment horizontal="right" vertical="top"/>
    </xf>
    <xf numFmtId="172" fontId="10" fillId="0" borderId="0" xfId="0" applyNumberFormat="1" applyFont="1" applyBorder="1" applyAlignment="1">
      <alignment horizontal="right" vertical="top"/>
    </xf>
    <xf numFmtId="173" fontId="11" fillId="0" borderId="14" xfId="0" applyNumberFormat="1" applyFont="1" applyBorder="1" applyAlignment="1">
      <alignment horizontal="right" vertical="top"/>
    </xf>
    <xf numFmtId="172" fontId="10" fillId="0" borderId="17" xfId="0" applyNumberFormat="1" applyFont="1" applyBorder="1" applyAlignment="1">
      <alignment horizontal="right" vertical="top"/>
    </xf>
    <xf numFmtId="0" fontId="13" fillId="0" borderId="0" xfId="0" applyFont="1"/>
    <xf numFmtId="0" fontId="4" fillId="0" borderId="13" xfId="0" applyFont="1" applyBorder="1" applyAlignment="1">
      <alignment horizontal="left" vertical="top" wrapText="1"/>
    </xf>
    <xf numFmtId="0" fontId="9" fillId="0" borderId="0" xfId="0" applyFont="1" applyAlignment="1">
      <alignment horizontal="left"/>
    </xf>
    <xf numFmtId="0" fontId="14" fillId="2" borderId="1" xfId="0" applyFont="1" applyFill="1" applyBorder="1"/>
    <xf numFmtId="165" fontId="14" fillId="4" borderId="0" xfId="0" applyNumberFormat="1" applyFont="1" applyFill="1" applyAlignment="1">
      <alignment horizontal="center" vertical="center" wrapText="1"/>
    </xf>
    <xf numFmtId="0" fontId="4" fillId="3" borderId="0" xfId="0" applyFont="1" applyFill="1"/>
    <xf numFmtId="165" fontId="3" fillId="3" borderId="0" xfId="0" applyNumberFormat="1" applyFont="1" applyFill="1" applyAlignment="1">
      <alignment horizontal="center"/>
    </xf>
    <xf numFmtId="167" fontId="2" fillId="5" borderId="0" xfId="3" applyNumberFormat="1" applyFont="1" applyFill="1" applyAlignment="1">
      <alignment horizontal="center"/>
    </xf>
    <xf numFmtId="167" fontId="2" fillId="3" borderId="0" xfId="3" applyNumberFormat="1" applyFont="1" applyFill="1" applyAlignment="1">
      <alignment horizontal="center"/>
    </xf>
    <xf numFmtId="0" fontId="4" fillId="5" borderId="0" xfId="0" applyFont="1" applyFill="1" applyAlignment="1">
      <alignment horizontal="center"/>
    </xf>
    <xf numFmtId="0" fontId="4" fillId="3" borderId="0" xfId="0" applyFont="1" applyFill="1" applyAlignment="1">
      <alignment horizontal="center"/>
    </xf>
    <xf numFmtId="164" fontId="2" fillId="5" borderId="0" xfId="4" applyNumberFormat="1" applyFont="1" applyFill="1" applyAlignment="1">
      <alignment horizontal="center"/>
    </xf>
    <xf numFmtId="164" fontId="2" fillId="3" borderId="0" xfId="4" applyNumberFormat="1" applyFont="1" applyFill="1" applyAlignment="1">
      <alignment horizontal="center"/>
    </xf>
    <xf numFmtId="0" fontId="2" fillId="3" borderId="0" xfId="0" applyFont="1" applyFill="1"/>
    <xf numFmtId="166" fontId="4" fillId="5" borderId="0" xfId="0" applyNumberFormat="1" applyFont="1" applyFill="1" applyAlignment="1">
      <alignment horizontal="center"/>
    </xf>
    <xf numFmtId="166" fontId="4" fillId="3" borderId="0" xfId="0" applyNumberFormat="1" applyFont="1" applyFill="1" applyAlignment="1">
      <alignment horizontal="center"/>
    </xf>
    <xf numFmtId="0" fontId="14" fillId="4" borderId="0" xfId="0" applyFont="1" applyFill="1" applyAlignment="1">
      <alignment horizontal="center"/>
    </xf>
    <xf numFmtId="168" fontId="4" fillId="5" borderId="0" xfId="0" applyNumberFormat="1" applyFont="1" applyFill="1" applyAlignment="1">
      <alignment horizontal="center"/>
    </xf>
    <xf numFmtId="168" fontId="4" fillId="3" borderId="0" xfId="0" applyNumberFormat="1" applyFont="1" applyFill="1" applyAlignment="1">
      <alignment horizontal="center"/>
    </xf>
    <xf numFmtId="168" fontId="2" fillId="3" borderId="0" xfId="0" applyNumberFormat="1" applyFont="1" applyFill="1" applyAlignment="1">
      <alignment horizontal="center"/>
    </xf>
    <xf numFmtId="0" fontId="4" fillId="3" borderId="7" xfId="0" applyFont="1" applyFill="1" applyBorder="1"/>
    <xf numFmtId="168" fontId="4" fillId="5" borderId="7" xfId="0" applyNumberFormat="1" applyFont="1" applyFill="1" applyBorder="1" applyAlignment="1">
      <alignment horizontal="center"/>
    </xf>
    <xf numFmtId="1" fontId="8" fillId="0" borderId="0" xfId="0" applyNumberFormat="1" applyFont="1"/>
    <xf numFmtId="1" fontId="6" fillId="0" borderId="6" xfId="1" applyNumberFormat="1" applyFont="1" applyBorder="1"/>
    <xf numFmtId="0" fontId="14" fillId="2" borderId="0" xfId="0" applyFont="1" applyFill="1" applyBorder="1" applyAlignment="1">
      <alignment horizontal="center"/>
    </xf>
    <xf numFmtId="0" fontId="4" fillId="0" borderId="0" xfId="0" applyFont="1" applyFill="1" applyAlignment="1">
      <alignment horizontal="center"/>
    </xf>
    <xf numFmtId="0" fontId="4" fillId="0" borderId="0" xfId="0" applyFont="1" applyAlignment="1">
      <alignment horizontal="center"/>
    </xf>
    <xf numFmtId="165" fontId="14" fillId="4" borderId="0" xfId="0" applyNumberFormat="1" applyFont="1" applyFill="1" applyAlignment="1">
      <alignment horizontal="left" vertical="center" wrapText="1"/>
    </xf>
    <xf numFmtId="0" fontId="4" fillId="0" borderId="0" xfId="0" applyFont="1" applyAlignment="1">
      <alignment wrapText="1"/>
    </xf>
    <xf numFmtId="164" fontId="2" fillId="0" borderId="0" xfId="0" applyNumberFormat="1" applyFont="1" applyFill="1" applyBorder="1" applyAlignment="1">
      <alignment horizontal="right" vertical="top" wrapText="1"/>
    </xf>
    <xf numFmtId="0" fontId="10" fillId="6" borderId="13" xfId="0" applyFont="1" applyFill="1" applyBorder="1" applyAlignment="1">
      <alignment horizontal="left" vertical="top"/>
    </xf>
    <xf numFmtId="0" fontId="10" fillId="6" borderId="0" xfId="0" applyFont="1" applyFill="1" applyBorder="1" applyAlignment="1">
      <alignment horizontal="right" vertical="top"/>
    </xf>
    <xf numFmtId="0" fontId="4" fillId="0" borderId="0" xfId="0" applyFont="1" applyAlignment="1">
      <alignment horizontal="left" vertical="center" wrapText="1"/>
    </xf>
    <xf numFmtId="0" fontId="0" fillId="0" borderId="0" xfId="0" applyAlignment="1">
      <alignment horizontal="left" vertical="center" wrapText="1"/>
    </xf>
    <xf numFmtId="0" fontId="10" fillId="6" borderId="18" xfId="0" applyFont="1" applyFill="1" applyBorder="1" applyAlignment="1">
      <alignment horizontal="left"/>
    </xf>
    <xf numFmtId="0" fontId="10" fillId="6" borderId="7" xfId="0" applyFont="1" applyFill="1" applyBorder="1" applyAlignment="1">
      <alignment horizontal="left"/>
    </xf>
    <xf numFmtId="0" fontId="10" fillId="6" borderId="19" xfId="0" applyFont="1" applyFill="1" applyBorder="1" applyAlignment="1">
      <alignment horizontal="left"/>
    </xf>
  </cellXfs>
  <cellStyles count="10">
    <cellStyle name="Comma" xfId="1" builtinId="3"/>
    <cellStyle name="Comma 2 6" xfId="3"/>
    <cellStyle name="Normal" xfId="0" builtinId="0"/>
    <cellStyle name="Normal 2" xfId="9"/>
    <cellStyle name="Normal 4" xfId="5"/>
    <cellStyle name="Normal 5" xfId="6"/>
    <cellStyle name="Normal 6" xfId="7"/>
    <cellStyle name="Percent" xfId="2" builtinId="5"/>
    <cellStyle name="Percent 13" xfId="8"/>
    <cellStyle name="Percent 2 26" xfId="4"/>
  </cellStyles>
  <dxfs count="0"/>
  <tableStyles count="0" defaultTableStyle="TableStyleMedium9" defaultPivotStyle="PivotStyleLight16"/>
  <colors>
    <mruColors>
      <color rgb="FF0000FF"/>
      <color rgb="FF0066FF"/>
      <color rgb="FF000066"/>
      <color rgb="FFA2DE6C"/>
      <color rgb="FF7E7E70"/>
      <color rgb="FFABABA1"/>
      <color rgb="FF000099"/>
      <color rgb="FFAADB6F"/>
      <color rgb="FF333399"/>
      <color rgb="FF0033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autoTitleDeleted val="1"/>
    <c:plotArea>
      <c:layout/>
      <c:pieChart>
        <c:varyColors val="1"/>
        <c:ser>
          <c:idx val="0"/>
          <c:order val="0"/>
          <c:dPt>
            <c:idx val="0"/>
            <c:spPr>
              <a:solidFill>
                <a:srgbClr val="000066"/>
              </a:solidFill>
            </c:spPr>
          </c:dPt>
          <c:dPt>
            <c:idx val="1"/>
            <c:spPr>
              <a:solidFill>
                <a:srgbClr val="00B0F0"/>
              </a:solidFill>
            </c:spPr>
          </c:dPt>
          <c:dPt>
            <c:idx val="2"/>
            <c:spPr>
              <a:solidFill>
                <a:srgbClr val="A2DE6C"/>
              </a:solidFill>
            </c:spPr>
          </c:dPt>
          <c:dPt>
            <c:idx val="3"/>
            <c:spPr>
              <a:solidFill>
                <a:srgbClr val="ABABA1"/>
              </a:solidFill>
            </c:spPr>
          </c:dPt>
          <c:dLbls>
            <c:dLbl>
              <c:idx val="0"/>
              <c:layout>
                <c:manualLayout>
                  <c:x val="2.157547013984807E-2"/>
                  <c:y val="-5.9647346560872255E-2"/>
                </c:manualLayout>
              </c:layout>
              <c:showVal val="1"/>
            </c:dLbl>
            <c:dLbl>
              <c:idx val="1"/>
              <c:layout>
                <c:manualLayout>
                  <c:x val="1.5634398652063817E-2"/>
                  <c:y val="1.5225751939941924E-2"/>
                </c:manualLayout>
              </c:layout>
              <c:showVal val="1"/>
            </c:dLbl>
            <c:dLbl>
              <c:idx val="2"/>
              <c:layout>
                <c:manualLayout>
                  <c:x val="2.3353979829921295E-2"/>
                  <c:y val="-3.4246409043674209E-3"/>
                </c:manualLayout>
              </c:layout>
              <c:showVal val="1"/>
            </c:dLbl>
            <c:dLbl>
              <c:idx val="3"/>
              <c:layout>
                <c:manualLayout>
                  <c:x val="3.5146252129392701E-2"/>
                  <c:y val="9.6794765960615359E-4"/>
                </c:manualLayout>
              </c:layout>
              <c:showVal val="1"/>
            </c:dLbl>
            <c:showVal val="1"/>
          </c:dLbls>
          <c:cat>
            <c:strRef>
              <c:f>'Resi lots and revenue'!$B$19:$B$22</c:f>
              <c:strCache>
                <c:ptCount val="4"/>
                <c:pt idx="0">
                  <c:v>NSW</c:v>
                </c:pt>
                <c:pt idx="1">
                  <c:v>VIC</c:v>
                </c:pt>
                <c:pt idx="2">
                  <c:v>QLD</c:v>
                </c:pt>
                <c:pt idx="3">
                  <c:v>WA</c:v>
                </c:pt>
              </c:strCache>
            </c:strRef>
          </c:cat>
          <c:val>
            <c:numRef>
              <c:f>'Resi lots and revenue'!$C$19:$C$22</c:f>
              <c:numCache>
                <c:formatCode>0.0%</c:formatCode>
                <c:ptCount val="4"/>
                <c:pt idx="0">
                  <c:v>0.82099999999999995</c:v>
                </c:pt>
                <c:pt idx="1">
                  <c:v>8.5000000000000006E-2</c:v>
                </c:pt>
                <c:pt idx="2">
                  <c:v>5.8999999999999997E-2</c:v>
                </c:pt>
                <c:pt idx="3">
                  <c:v>3.5000000000000003E-2</c:v>
                </c:pt>
              </c:numCache>
            </c:numRef>
          </c:val>
        </c:ser>
        <c:firstSliceAng val="0"/>
      </c:pieChart>
    </c:plotArea>
    <c:legend>
      <c:legendPos val="r"/>
    </c:legend>
    <c:plotVisOnly val="1"/>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chart>
    <c:autoTitleDeleted val="1"/>
    <c:plotArea>
      <c:layout/>
      <c:pieChart>
        <c:varyColors val="1"/>
        <c:ser>
          <c:idx val="0"/>
          <c:order val="0"/>
          <c:dPt>
            <c:idx val="0"/>
            <c:spPr>
              <a:solidFill>
                <a:srgbClr val="000066"/>
              </a:solidFill>
            </c:spPr>
          </c:dPt>
          <c:dPt>
            <c:idx val="1"/>
            <c:spPr>
              <a:solidFill>
                <a:srgbClr val="00B0F0"/>
              </a:solidFill>
            </c:spPr>
          </c:dPt>
          <c:dPt>
            <c:idx val="2"/>
            <c:spPr>
              <a:solidFill>
                <a:srgbClr val="A2DE6C"/>
              </a:solidFill>
            </c:spPr>
          </c:dPt>
          <c:dLbls>
            <c:dLbl>
              <c:idx val="0"/>
              <c:layout>
                <c:manualLayout>
                  <c:x val="-3.7164835694353832E-2"/>
                  <c:y val="-0.36256316748731798"/>
                </c:manualLayout>
              </c:layout>
              <c:showVal val="1"/>
            </c:dLbl>
            <c:dLbl>
              <c:idx val="1"/>
              <c:layout>
                <c:manualLayout>
                  <c:x val="1.0712161020954201E-3"/>
                  <c:y val="0.21653256221248871"/>
                </c:manualLayout>
              </c:layout>
              <c:showVal val="1"/>
            </c:dLbl>
            <c:dLbl>
              <c:idx val="2"/>
              <c:layout>
                <c:manualLayout>
                  <c:x val="1.9436394415195141E-2"/>
                  <c:y val="2.1921259842519686E-3"/>
                </c:manualLayout>
              </c:layout>
              <c:showVal val="1"/>
            </c:dLbl>
            <c:dLbl>
              <c:idx val="3"/>
              <c:layout>
                <c:manualLayout>
                  <c:x val="3.6785786392085598E-3"/>
                  <c:y val="-0.11632393223574325"/>
                </c:manualLayout>
              </c:layout>
              <c:showVal val="1"/>
            </c:dLbl>
            <c:showVal val="1"/>
          </c:dLbls>
          <c:cat>
            <c:strRef>
              <c:f>'Resi lots and revenue'!$F$19:$F$21</c:f>
              <c:strCache>
                <c:ptCount val="3"/>
                <c:pt idx="0">
                  <c:v>Apartments</c:v>
                </c:pt>
                <c:pt idx="1">
                  <c:v>Masterplanned Community</c:v>
                </c:pt>
                <c:pt idx="2">
                  <c:v>Commercial</c:v>
                </c:pt>
              </c:strCache>
            </c:strRef>
          </c:cat>
          <c:val>
            <c:numRef>
              <c:f>'Resi lots and revenue'!$G$19:$G$21</c:f>
              <c:numCache>
                <c:formatCode>0.0%</c:formatCode>
                <c:ptCount val="3"/>
                <c:pt idx="0">
                  <c:v>0.61299999999999999</c:v>
                </c:pt>
                <c:pt idx="1">
                  <c:v>0.27900000000000003</c:v>
                </c:pt>
                <c:pt idx="2">
                  <c:v>0.108</c:v>
                </c:pt>
              </c:numCache>
            </c:numRef>
          </c:val>
        </c:ser>
        <c:firstSliceAng val="0"/>
      </c:pieChart>
    </c:plotArea>
    <c:legend>
      <c:legendPos val="r"/>
    </c:legend>
    <c:plotVisOnly val="1"/>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chart>
    <c:title>
      <c:tx>
        <c:rich>
          <a:bodyPr/>
          <a:lstStyle/>
          <a:p>
            <a:pPr>
              <a:defRPr sz="1000"/>
            </a:pPr>
            <a:r>
              <a:rPr lang="en-AU" sz="1000"/>
              <a:t>Pre-sales</a:t>
            </a:r>
            <a:r>
              <a:rPr lang="en-AU" sz="1000" baseline="0"/>
              <a:t> historic profile</a:t>
            </a:r>
            <a:endParaRPr lang="en-AU" sz="1000"/>
          </a:p>
        </c:rich>
      </c:tx>
      <c:overlay val="1"/>
    </c:title>
    <c:plotArea>
      <c:layout/>
      <c:barChart>
        <c:barDir val="col"/>
        <c:grouping val="clustered"/>
        <c:ser>
          <c:idx val="0"/>
          <c:order val="0"/>
          <c:spPr>
            <a:solidFill>
              <a:srgbClr val="000066"/>
            </a:solidFill>
          </c:spPr>
          <c:cat>
            <c:strRef>
              <c:f>'Pre-sales'!$B$5:$B$16</c:f>
              <c:strCache>
                <c:ptCount val="12"/>
                <c:pt idx="0">
                  <c:v>FY02</c:v>
                </c:pt>
                <c:pt idx="1">
                  <c:v>FY03</c:v>
                </c:pt>
                <c:pt idx="2">
                  <c:v>FY04</c:v>
                </c:pt>
                <c:pt idx="3">
                  <c:v>FY05</c:v>
                </c:pt>
                <c:pt idx="4">
                  <c:v>FY06</c:v>
                </c:pt>
                <c:pt idx="5">
                  <c:v>FY07</c:v>
                </c:pt>
                <c:pt idx="6">
                  <c:v>FY08</c:v>
                </c:pt>
                <c:pt idx="7">
                  <c:v>FY09</c:v>
                </c:pt>
                <c:pt idx="8">
                  <c:v>FY10</c:v>
                </c:pt>
                <c:pt idx="9">
                  <c:v>FY11</c:v>
                </c:pt>
                <c:pt idx="10">
                  <c:v>FY12</c:v>
                </c:pt>
                <c:pt idx="11">
                  <c:v>FY12</c:v>
                </c:pt>
              </c:strCache>
            </c:strRef>
          </c:cat>
          <c:val>
            <c:numRef>
              <c:f>'Pre-sales'!$C$5:$C$16</c:f>
              <c:numCache>
                <c:formatCode>0</c:formatCode>
                <c:ptCount val="12"/>
                <c:pt idx="0">
                  <c:v>1011</c:v>
                </c:pt>
                <c:pt idx="1">
                  <c:v>1036</c:v>
                </c:pt>
                <c:pt idx="2">
                  <c:v>625</c:v>
                </c:pt>
                <c:pt idx="3">
                  <c:v>877</c:v>
                </c:pt>
                <c:pt idx="4">
                  <c:v>730</c:v>
                </c:pt>
                <c:pt idx="5">
                  <c:v>689</c:v>
                </c:pt>
                <c:pt idx="6">
                  <c:v>1018</c:v>
                </c:pt>
                <c:pt idx="7">
                  <c:v>759</c:v>
                </c:pt>
                <c:pt idx="8">
                  <c:v>704</c:v>
                </c:pt>
                <c:pt idx="9">
                  <c:v>980.3</c:v>
                </c:pt>
                <c:pt idx="10">
                  <c:v>907.7</c:v>
                </c:pt>
                <c:pt idx="11">
                  <c:v>907.7</c:v>
                </c:pt>
              </c:numCache>
            </c:numRef>
          </c:val>
        </c:ser>
        <c:axId val="150534400"/>
        <c:axId val="208101376"/>
      </c:barChart>
      <c:lineChart>
        <c:grouping val="standard"/>
        <c:ser>
          <c:idx val="1"/>
          <c:order val="1"/>
          <c:marker>
            <c:symbol val="none"/>
          </c:marker>
          <c:cat>
            <c:strRef>
              <c:f>'Pre-sales'!$B$5:$B$16</c:f>
              <c:strCache>
                <c:ptCount val="12"/>
                <c:pt idx="0">
                  <c:v>FY02</c:v>
                </c:pt>
                <c:pt idx="1">
                  <c:v>FY03</c:v>
                </c:pt>
                <c:pt idx="2">
                  <c:v>FY04</c:v>
                </c:pt>
                <c:pt idx="3">
                  <c:v>FY05</c:v>
                </c:pt>
                <c:pt idx="4">
                  <c:v>FY06</c:v>
                </c:pt>
                <c:pt idx="5">
                  <c:v>FY07</c:v>
                </c:pt>
                <c:pt idx="6">
                  <c:v>FY08</c:v>
                </c:pt>
                <c:pt idx="7">
                  <c:v>FY09</c:v>
                </c:pt>
                <c:pt idx="8">
                  <c:v>FY10</c:v>
                </c:pt>
                <c:pt idx="9">
                  <c:v>FY11</c:v>
                </c:pt>
                <c:pt idx="10">
                  <c:v>FY12</c:v>
                </c:pt>
                <c:pt idx="11">
                  <c:v>FY12</c:v>
                </c:pt>
              </c:strCache>
            </c:strRef>
          </c:cat>
          <c:val>
            <c:numRef>
              <c:f>'Pre-sales'!$D$5:$D$16</c:f>
              <c:numCache>
                <c:formatCode>0</c:formatCode>
                <c:ptCount val="12"/>
                <c:pt idx="0">
                  <c:v>865.39230769230767</c:v>
                </c:pt>
                <c:pt idx="1">
                  <c:v>865.39230769230767</c:v>
                </c:pt>
                <c:pt idx="2">
                  <c:v>865.39230769230767</c:v>
                </c:pt>
                <c:pt idx="3">
                  <c:v>865.39230769230767</c:v>
                </c:pt>
                <c:pt idx="4">
                  <c:v>865.39230769230767</c:v>
                </c:pt>
                <c:pt idx="5">
                  <c:v>865.39230769230767</c:v>
                </c:pt>
                <c:pt idx="6">
                  <c:v>865.39230769230767</c:v>
                </c:pt>
                <c:pt idx="7">
                  <c:v>865.39230769230767</c:v>
                </c:pt>
                <c:pt idx="8">
                  <c:v>865.39230769230767</c:v>
                </c:pt>
                <c:pt idx="9">
                  <c:v>865.39230769230767</c:v>
                </c:pt>
                <c:pt idx="10">
                  <c:v>865.39230769230767</c:v>
                </c:pt>
                <c:pt idx="11">
                  <c:v>865.39230769230767</c:v>
                </c:pt>
              </c:numCache>
            </c:numRef>
          </c:val>
        </c:ser>
        <c:marker val="1"/>
        <c:axId val="150534400"/>
        <c:axId val="208101376"/>
      </c:lineChart>
      <c:catAx>
        <c:axId val="150534400"/>
        <c:scaling>
          <c:orientation val="minMax"/>
        </c:scaling>
        <c:axPos val="b"/>
        <c:tickLblPos val="nextTo"/>
        <c:crossAx val="208101376"/>
        <c:crosses val="autoZero"/>
        <c:auto val="1"/>
        <c:lblAlgn val="ctr"/>
        <c:lblOffset val="100"/>
      </c:catAx>
      <c:valAx>
        <c:axId val="208101376"/>
        <c:scaling>
          <c:orientation val="minMax"/>
        </c:scaling>
        <c:axPos val="l"/>
        <c:title>
          <c:tx>
            <c:rich>
              <a:bodyPr rot="-5400000" vert="horz"/>
              <a:lstStyle/>
              <a:p>
                <a:pPr>
                  <a:defRPr/>
                </a:pPr>
                <a:r>
                  <a:rPr lang="en-AU"/>
                  <a:t>$m</a:t>
                </a:r>
              </a:p>
            </c:rich>
          </c:tx>
        </c:title>
        <c:numFmt formatCode="0" sourceLinked="1"/>
        <c:tickLblPos val="nextTo"/>
        <c:crossAx val="150534400"/>
        <c:crosses val="autoZero"/>
        <c:crossBetween val="between"/>
      </c:valAx>
    </c:plotArea>
    <c:plotVisOnly val="1"/>
    <c:dispBlanksAs val="gap"/>
  </c:chart>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104775</xdr:rowOff>
    </xdr:from>
    <xdr:to>
      <xdr:col>14</xdr:col>
      <xdr:colOff>47625</xdr:colOff>
      <xdr:row>33</xdr:row>
      <xdr:rowOff>126855</xdr:rowOff>
    </xdr:to>
    <xdr:pic>
      <xdr:nvPicPr>
        <xdr:cNvPr id="2049" name="Picture 1"/>
        <xdr:cNvPicPr>
          <a:picLocks noChangeAspect="1" noChangeArrowheads="1"/>
        </xdr:cNvPicPr>
      </xdr:nvPicPr>
      <xdr:blipFill>
        <a:blip xmlns:r="http://schemas.openxmlformats.org/officeDocument/2006/relationships" r:embed="rId1"/>
        <a:srcRect l="6935" t="21903" b="9734"/>
        <a:stretch>
          <a:fillRect/>
        </a:stretch>
      </xdr:blipFill>
      <xdr:spPr bwMode="auto">
        <a:xfrm>
          <a:off x="1428750" y="266700"/>
          <a:ext cx="9458325" cy="52036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84666</xdr:colOff>
      <xdr:row>1</xdr:row>
      <xdr:rowOff>0</xdr:rowOff>
    </xdr:from>
    <xdr:to>
      <xdr:col>15</xdr:col>
      <xdr:colOff>352424</xdr:colOff>
      <xdr:row>39</xdr:row>
      <xdr:rowOff>10584</xdr:rowOff>
    </xdr:to>
    <xdr:pic>
      <xdr:nvPicPr>
        <xdr:cNvPr id="3073" name="Picture 1"/>
        <xdr:cNvPicPr>
          <a:picLocks noChangeAspect="1" noChangeArrowheads="1"/>
        </xdr:cNvPicPr>
      </xdr:nvPicPr>
      <xdr:blipFill>
        <a:blip xmlns:r="http://schemas.openxmlformats.org/officeDocument/2006/relationships" r:embed="rId1"/>
        <a:srcRect l="7200" t="18553" b="9866"/>
        <a:stretch>
          <a:fillRect/>
        </a:stretch>
      </xdr:blipFill>
      <xdr:spPr bwMode="auto">
        <a:xfrm>
          <a:off x="1566333" y="158750"/>
          <a:ext cx="10639425" cy="604308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116417</xdr:colOff>
      <xdr:row>1</xdr:row>
      <xdr:rowOff>0</xdr:rowOff>
    </xdr:from>
    <xdr:to>
      <xdr:col>15</xdr:col>
      <xdr:colOff>638176</xdr:colOff>
      <xdr:row>39</xdr:row>
      <xdr:rowOff>10584</xdr:rowOff>
    </xdr:to>
    <xdr:pic>
      <xdr:nvPicPr>
        <xdr:cNvPr id="4097" name="Picture 1"/>
        <xdr:cNvPicPr>
          <a:picLocks noChangeAspect="1" noChangeArrowheads="1"/>
        </xdr:cNvPicPr>
      </xdr:nvPicPr>
      <xdr:blipFill>
        <a:blip xmlns:r="http://schemas.openxmlformats.org/officeDocument/2006/relationships" r:embed="rId1"/>
        <a:srcRect l="7313" t="18553" b="9866"/>
        <a:stretch>
          <a:fillRect/>
        </a:stretch>
      </xdr:blipFill>
      <xdr:spPr bwMode="auto">
        <a:xfrm>
          <a:off x="1555750" y="158750"/>
          <a:ext cx="10597092" cy="604308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133350</xdr:rowOff>
    </xdr:from>
    <xdr:to>
      <xdr:col>4</xdr:col>
      <xdr:colOff>390525</xdr:colOff>
      <xdr:row>16</xdr:row>
      <xdr:rowOff>85725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xdr:row>
      <xdr:rowOff>133350</xdr:rowOff>
    </xdr:from>
    <xdr:to>
      <xdr:col>9</xdr:col>
      <xdr:colOff>590550</xdr:colOff>
      <xdr:row>16</xdr:row>
      <xdr:rowOff>85725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123824</xdr:colOff>
      <xdr:row>3</xdr:row>
      <xdr:rowOff>1</xdr:rowOff>
    </xdr:from>
    <xdr:to>
      <xdr:col>12</xdr:col>
      <xdr:colOff>560916</xdr:colOff>
      <xdr:row>17</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3:X28"/>
  <sheetViews>
    <sheetView tabSelected="1" workbookViewId="0"/>
  </sheetViews>
  <sheetFormatPr defaultRowHeight="15"/>
  <sheetData>
    <row r="3" spans="2:24" ht="15" customHeight="1">
      <c r="B3" s="63"/>
    </row>
    <row r="4" spans="2:24" ht="15" customHeight="1">
      <c r="B4" s="104" t="s">
        <v>38</v>
      </c>
      <c r="C4" s="105"/>
      <c r="D4" s="105"/>
      <c r="E4" s="105"/>
      <c r="F4" s="105"/>
      <c r="G4" s="105"/>
      <c r="H4" s="105"/>
      <c r="I4" s="105"/>
      <c r="J4" s="105"/>
      <c r="K4" s="105"/>
      <c r="L4" s="105"/>
      <c r="M4" s="105"/>
      <c r="N4" s="105"/>
      <c r="O4" s="105"/>
      <c r="P4" s="105"/>
      <c r="Q4" s="105"/>
      <c r="R4" s="105"/>
      <c r="S4" s="105"/>
      <c r="T4" s="105"/>
      <c r="U4" s="105"/>
      <c r="V4" s="105"/>
      <c r="W4" s="105"/>
      <c r="X4" s="105"/>
    </row>
    <row r="5" spans="2:24">
      <c r="B5" s="105"/>
      <c r="C5" s="105"/>
      <c r="D5" s="105"/>
      <c r="E5" s="105"/>
      <c r="F5" s="105"/>
      <c r="G5" s="105"/>
      <c r="H5" s="105"/>
      <c r="I5" s="105"/>
      <c r="J5" s="105"/>
      <c r="K5" s="105"/>
      <c r="L5" s="105"/>
      <c r="M5" s="105"/>
      <c r="N5" s="105"/>
      <c r="O5" s="105"/>
      <c r="P5" s="105"/>
      <c r="Q5" s="105"/>
      <c r="R5" s="105"/>
      <c r="S5" s="105"/>
      <c r="T5" s="105"/>
      <c r="U5" s="105"/>
      <c r="V5" s="105"/>
      <c r="W5" s="105"/>
      <c r="X5" s="105"/>
    </row>
    <row r="6" spans="2:24">
      <c r="B6" s="105"/>
      <c r="C6" s="105"/>
      <c r="D6" s="105"/>
      <c r="E6" s="105"/>
      <c r="F6" s="105"/>
      <c r="G6" s="105"/>
      <c r="H6" s="105"/>
      <c r="I6" s="105"/>
      <c r="J6" s="105"/>
      <c r="K6" s="105"/>
      <c r="L6" s="105"/>
      <c r="M6" s="105"/>
      <c r="N6" s="105"/>
      <c r="O6" s="105"/>
      <c r="P6" s="105"/>
      <c r="Q6" s="105"/>
      <c r="R6" s="105"/>
      <c r="S6" s="105"/>
      <c r="T6" s="105"/>
      <c r="U6" s="105"/>
      <c r="V6" s="105"/>
      <c r="W6" s="105"/>
      <c r="X6" s="105"/>
    </row>
    <row r="7" spans="2:24">
      <c r="B7" s="105"/>
      <c r="C7" s="105"/>
      <c r="D7" s="105"/>
      <c r="E7" s="105"/>
      <c r="F7" s="105"/>
      <c r="G7" s="105"/>
      <c r="H7" s="105"/>
      <c r="I7" s="105"/>
      <c r="J7" s="105"/>
      <c r="K7" s="105"/>
      <c r="L7" s="105"/>
      <c r="M7" s="105"/>
      <c r="N7" s="105"/>
      <c r="O7" s="105"/>
      <c r="P7" s="105"/>
      <c r="Q7" s="105"/>
      <c r="R7" s="105"/>
      <c r="S7" s="105"/>
      <c r="T7" s="105"/>
      <c r="U7" s="105"/>
      <c r="V7" s="105"/>
      <c r="W7" s="105"/>
      <c r="X7" s="105"/>
    </row>
    <row r="8" spans="2:24">
      <c r="B8" s="105"/>
      <c r="C8" s="105"/>
      <c r="D8" s="105"/>
      <c r="E8" s="105"/>
      <c r="F8" s="105"/>
      <c r="G8" s="105"/>
      <c r="H8" s="105"/>
      <c r="I8" s="105"/>
      <c r="J8" s="105"/>
      <c r="K8" s="105"/>
      <c r="L8" s="105"/>
      <c r="M8" s="105"/>
      <c r="N8" s="105"/>
      <c r="O8" s="105"/>
      <c r="P8" s="105"/>
      <c r="Q8" s="105"/>
      <c r="R8" s="105"/>
      <c r="S8" s="105"/>
      <c r="T8" s="105"/>
      <c r="U8" s="105"/>
      <c r="V8" s="105"/>
      <c r="W8" s="105"/>
      <c r="X8" s="105"/>
    </row>
    <row r="9" spans="2:24">
      <c r="B9" s="105"/>
      <c r="C9" s="105"/>
      <c r="D9" s="105"/>
      <c r="E9" s="105"/>
      <c r="F9" s="105"/>
      <c r="G9" s="105"/>
      <c r="H9" s="105"/>
      <c r="I9" s="105"/>
      <c r="J9" s="105"/>
      <c r="K9" s="105"/>
      <c r="L9" s="105"/>
      <c r="M9" s="105"/>
      <c r="N9" s="105"/>
      <c r="O9" s="105"/>
      <c r="P9" s="105"/>
      <c r="Q9" s="105"/>
      <c r="R9" s="105"/>
      <c r="S9" s="105"/>
      <c r="T9" s="105"/>
      <c r="U9" s="105"/>
      <c r="V9" s="105"/>
      <c r="W9" s="105"/>
      <c r="X9" s="105"/>
    </row>
    <row r="10" spans="2:24">
      <c r="B10" s="105"/>
      <c r="C10" s="105"/>
      <c r="D10" s="105"/>
      <c r="E10" s="105"/>
      <c r="F10" s="105"/>
      <c r="G10" s="105"/>
      <c r="H10" s="105"/>
      <c r="I10" s="105"/>
      <c r="J10" s="105"/>
      <c r="K10" s="105"/>
      <c r="L10" s="105"/>
      <c r="M10" s="105"/>
      <c r="N10" s="105"/>
      <c r="O10" s="105"/>
      <c r="P10" s="105"/>
      <c r="Q10" s="105"/>
      <c r="R10" s="105"/>
      <c r="S10" s="105"/>
      <c r="T10" s="105"/>
      <c r="U10" s="105"/>
      <c r="V10" s="105"/>
      <c r="W10" s="105"/>
      <c r="X10" s="105"/>
    </row>
    <row r="11" spans="2:24">
      <c r="B11" s="105"/>
      <c r="C11" s="105"/>
      <c r="D11" s="105"/>
      <c r="E11" s="105"/>
      <c r="F11" s="105"/>
      <c r="G11" s="105"/>
      <c r="H11" s="105"/>
      <c r="I11" s="105"/>
      <c r="J11" s="105"/>
      <c r="K11" s="105"/>
      <c r="L11" s="105"/>
      <c r="M11" s="105"/>
      <c r="N11" s="105"/>
      <c r="O11" s="105"/>
      <c r="P11" s="105"/>
      <c r="Q11" s="105"/>
      <c r="R11" s="105"/>
      <c r="S11" s="105"/>
      <c r="T11" s="105"/>
      <c r="U11" s="105"/>
      <c r="V11" s="105"/>
      <c r="W11" s="105"/>
      <c r="X11" s="105"/>
    </row>
    <row r="12" spans="2:24">
      <c r="B12" s="105"/>
      <c r="C12" s="105"/>
      <c r="D12" s="105"/>
      <c r="E12" s="105"/>
      <c r="F12" s="105"/>
      <c r="G12" s="105"/>
      <c r="H12" s="105"/>
      <c r="I12" s="105"/>
      <c r="J12" s="105"/>
      <c r="K12" s="105"/>
      <c r="L12" s="105"/>
      <c r="M12" s="105"/>
      <c r="N12" s="105"/>
      <c r="O12" s="105"/>
      <c r="P12" s="105"/>
      <c r="Q12" s="105"/>
      <c r="R12" s="105"/>
      <c r="S12" s="105"/>
      <c r="T12" s="105"/>
      <c r="U12" s="105"/>
      <c r="V12" s="105"/>
      <c r="W12" s="105"/>
      <c r="X12" s="105"/>
    </row>
    <row r="13" spans="2:24">
      <c r="B13" s="105"/>
      <c r="C13" s="105"/>
      <c r="D13" s="105"/>
      <c r="E13" s="105"/>
      <c r="F13" s="105"/>
      <c r="G13" s="105"/>
      <c r="H13" s="105"/>
      <c r="I13" s="105"/>
      <c r="J13" s="105"/>
      <c r="K13" s="105"/>
      <c r="L13" s="105"/>
      <c r="M13" s="105"/>
      <c r="N13" s="105"/>
      <c r="O13" s="105"/>
      <c r="P13" s="105"/>
      <c r="Q13" s="105"/>
      <c r="R13" s="105"/>
      <c r="S13" s="105"/>
      <c r="T13" s="105"/>
      <c r="U13" s="105"/>
      <c r="V13" s="105"/>
      <c r="W13" s="105"/>
      <c r="X13" s="105"/>
    </row>
    <row r="14" spans="2:24">
      <c r="B14" s="105"/>
      <c r="C14" s="105"/>
      <c r="D14" s="105"/>
      <c r="E14" s="105"/>
      <c r="F14" s="105"/>
      <c r="G14" s="105"/>
      <c r="H14" s="105"/>
      <c r="I14" s="105"/>
      <c r="J14" s="105"/>
      <c r="K14" s="105"/>
      <c r="L14" s="105"/>
      <c r="M14" s="105"/>
      <c r="N14" s="105"/>
      <c r="O14" s="105"/>
      <c r="P14" s="105"/>
      <c r="Q14" s="105"/>
      <c r="R14" s="105"/>
      <c r="S14" s="105"/>
      <c r="T14" s="105"/>
      <c r="U14" s="105"/>
      <c r="V14" s="105"/>
      <c r="W14" s="105"/>
      <c r="X14" s="105"/>
    </row>
    <row r="15" spans="2:24">
      <c r="B15" s="105"/>
      <c r="C15" s="105"/>
      <c r="D15" s="105"/>
      <c r="E15" s="105"/>
      <c r="F15" s="105"/>
      <c r="G15" s="105"/>
      <c r="H15" s="105"/>
      <c r="I15" s="105"/>
      <c r="J15" s="105"/>
      <c r="K15" s="105"/>
      <c r="L15" s="105"/>
      <c r="M15" s="105"/>
      <c r="N15" s="105"/>
      <c r="O15" s="105"/>
      <c r="P15" s="105"/>
      <c r="Q15" s="105"/>
      <c r="R15" s="105"/>
      <c r="S15" s="105"/>
      <c r="T15" s="105"/>
      <c r="U15" s="105"/>
      <c r="V15" s="105"/>
      <c r="W15" s="105"/>
      <c r="X15" s="105"/>
    </row>
    <row r="16" spans="2:24">
      <c r="B16" s="105"/>
      <c r="C16" s="105"/>
      <c r="D16" s="105"/>
      <c r="E16" s="105"/>
      <c r="F16" s="105"/>
      <c r="G16" s="105"/>
      <c r="H16" s="105"/>
      <c r="I16" s="105"/>
      <c r="J16" s="105"/>
      <c r="K16" s="105"/>
      <c r="L16" s="105"/>
      <c r="M16" s="105"/>
      <c r="N16" s="105"/>
      <c r="O16" s="105"/>
      <c r="P16" s="105"/>
      <c r="Q16" s="105"/>
      <c r="R16" s="105"/>
      <c r="S16" s="105"/>
      <c r="T16" s="105"/>
      <c r="U16" s="105"/>
      <c r="V16" s="105"/>
      <c r="W16" s="105"/>
      <c r="X16" s="105"/>
    </row>
    <row r="17" spans="2:24">
      <c r="B17" s="105"/>
      <c r="C17" s="105"/>
      <c r="D17" s="105"/>
      <c r="E17" s="105"/>
      <c r="F17" s="105"/>
      <c r="G17" s="105"/>
      <c r="H17" s="105"/>
      <c r="I17" s="105"/>
      <c r="J17" s="105"/>
      <c r="K17" s="105"/>
      <c r="L17" s="105"/>
      <c r="M17" s="105"/>
      <c r="N17" s="105"/>
      <c r="O17" s="105"/>
      <c r="P17" s="105"/>
      <c r="Q17" s="105"/>
      <c r="R17" s="105"/>
      <c r="S17" s="105"/>
      <c r="T17" s="105"/>
      <c r="U17" s="105"/>
      <c r="V17" s="105"/>
      <c r="W17" s="105"/>
      <c r="X17" s="105"/>
    </row>
    <row r="18" spans="2:24">
      <c r="B18" s="105"/>
      <c r="C18" s="105"/>
      <c r="D18" s="105"/>
      <c r="E18" s="105"/>
      <c r="F18" s="105"/>
      <c r="G18" s="105"/>
      <c r="H18" s="105"/>
      <c r="I18" s="105"/>
      <c r="J18" s="105"/>
      <c r="K18" s="105"/>
      <c r="L18" s="105"/>
      <c r="M18" s="105"/>
      <c r="N18" s="105"/>
      <c r="O18" s="105"/>
      <c r="P18" s="105"/>
      <c r="Q18" s="105"/>
      <c r="R18" s="105"/>
      <c r="S18" s="105"/>
      <c r="T18" s="105"/>
      <c r="U18" s="105"/>
      <c r="V18" s="105"/>
      <c r="W18" s="105"/>
      <c r="X18" s="105"/>
    </row>
    <row r="19" spans="2:24">
      <c r="B19" s="105"/>
      <c r="C19" s="105"/>
      <c r="D19" s="105"/>
      <c r="E19" s="105"/>
      <c r="F19" s="105"/>
      <c r="G19" s="105"/>
      <c r="H19" s="105"/>
      <c r="I19" s="105"/>
      <c r="J19" s="105"/>
      <c r="K19" s="105"/>
      <c r="L19" s="105"/>
      <c r="M19" s="105"/>
      <c r="N19" s="105"/>
      <c r="O19" s="105"/>
      <c r="P19" s="105"/>
      <c r="Q19" s="105"/>
      <c r="R19" s="105"/>
      <c r="S19" s="105"/>
      <c r="T19" s="105"/>
      <c r="U19" s="105"/>
      <c r="V19" s="105"/>
      <c r="W19" s="105"/>
      <c r="X19" s="105"/>
    </row>
    <row r="20" spans="2:24">
      <c r="B20" s="105"/>
      <c r="C20" s="105"/>
      <c r="D20" s="105"/>
      <c r="E20" s="105"/>
      <c r="F20" s="105"/>
      <c r="G20" s="105"/>
      <c r="H20" s="105"/>
      <c r="I20" s="105"/>
      <c r="J20" s="105"/>
      <c r="K20" s="105"/>
      <c r="L20" s="105"/>
      <c r="M20" s="105"/>
      <c r="N20" s="105"/>
      <c r="O20" s="105"/>
      <c r="P20" s="105"/>
      <c r="Q20" s="105"/>
      <c r="R20" s="105"/>
      <c r="S20" s="105"/>
      <c r="T20" s="105"/>
      <c r="U20" s="105"/>
      <c r="V20" s="105"/>
      <c r="W20" s="105"/>
      <c r="X20" s="105"/>
    </row>
    <row r="21" spans="2:24">
      <c r="B21" s="105"/>
      <c r="C21" s="105"/>
      <c r="D21" s="105"/>
      <c r="E21" s="105"/>
      <c r="F21" s="105"/>
      <c r="G21" s="105"/>
      <c r="H21" s="105"/>
      <c r="I21" s="105"/>
      <c r="J21" s="105"/>
      <c r="K21" s="105"/>
      <c r="L21" s="105"/>
      <c r="M21" s="105"/>
      <c r="N21" s="105"/>
      <c r="O21" s="105"/>
      <c r="P21" s="105"/>
      <c r="Q21" s="105"/>
      <c r="R21" s="105"/>
      <c r="S21" s="105"/>
      <c r="T21" s="105"/>
      <c r="U21" s="105"/>
      <c r="V21" s="105"/>
      <c r="W21" s="105"/>
      <c r="X21" s="105"/>
    </row>
    <row r="22" spans="2:24">
      <c r="B22" s="105"/>
      <c r="C22" s="105"/>
      <c r="D22" s="105"/>
      <c r="E22" s="105"/>
      <c r="F22" s="105"/>
      <c r="G22" s="105"/>
      <c r="H22" s="105"/>
      <c r="I22" s="105"/>
      <c r="J22" s="105"/>
      <c r="K22" s="105"/>
      <c r="L22" s="105"/>
      <c r="M22" s="105"/>
      <c r="N22" s="105"/>
      <c r="O22" s="105"/>
      <c r="P22" s="105"/>
      <c r="Q22" s="105"/>
      <c r="R22" s="105"/>
      <c r="S22" s="105"/>
      <c r="T22" s="105"/>
      <c r="U22" s="105"/>
      <c r="V22" s="105"/>
      <c r="W22" s="105"/>
      <c r="X22" s="105"/>
    </row>
    <row r="23" spans="2:24">
      <c r="B23" s="105"/>
      <c r="C23" s="105"/>
      <c r="D23" s="105"/>
      <c r="E23" s="105"/>
      <c r="F23" s="105"/>
      <c r="G23" s="105"/>
      <c r="H23" s="105"/>
      <c r="I23" s="105"/>
      <c r="J23" s="105"/>
      <c r="K23" s="105"/>
      <c r="L23" s="105"/>
      <c r="M23" s="105"/>
      <c r="N23" s="105"/>
      <c r="O23" s="105"/>
      <c r="P23" s="105"/>
      <c r="Q23" s="105"/>
      <c r="R23" s="105"/>
      <c r="S23" s="105"/>
      <c r="T23" s="105"/>
      <c r="U23" s="105"/>
      <c r="V23" s="105"/>
      <c r="W23" s="105"/>
      <c r="X23" s="105"/>
    </row>
    <row r="24" spans="2:24">
      <c r="B24" s="105"/>
      <c r="C24" s="105"/>
      <c r="D24" s="105"/>
      <c r="E24" s="105"/>
      <c r="F24" s="105"/>
      <c r="G24" s="105"/>
      <c r="H24" s="105"/>
      <c r="I24" s="105"/>
      <c r="J24" s="105"/>
      <c r="K24" s="105"/>
      <c r="L24" s="105"/>
      <c r="M24" s="105"/>
      <c r="N24" s="105"/>
      <c r="O24" s="105"/>
      <c r="P24" s="105"/>
      <c r="Q24" s="105"/>
      <c r="R24" s="105"/>
      <c r="S24" s="105"/>
      <c r="T24" s="105"/>
      <c r="U24" s="105"/>
      <c r="V24" s="105"/>
      <c r="W24" s="105"/>
      <c r="X24" s="105"/>
    </row>
    <row r="25" spans="2:24">
      <c r="B25" s="105"/>
      <c r="C25" s="105"/>
      <c r="D25" s="105"/>
      <c r="E25" s="105"/>
      <c r="F25" s="105"/>
      <c r="G25" s="105"/>
      <c r="H25" s="105"/>
      <c r="I25" s="105"/>
      <c r="J25" s="105"/>
      <c r="K25" s="105"/>
      <c r="L25" s="105"/>
      <c r="M25" s="105"/>
      <c r="N25" s="105"/>
      <c r="O25" s="105"/>
      <c r="P25" s="105"/>
      <c r="Q25" s="105"/>
      <c r="R25" s="105"/>
      <c r="S25" s="105"/>
      <c r="T25" s="105"/>
      <c r="U25" s="105"/>
      <c r="V25" s="105"/>
      <c r="W25" s="105"/>
      <c r="X25" s="105"/>
    </row>
    <row r="26" spans="2:24">
      <c r="B26" s="105"/>
      <c r="C26" s="105"/>
      <c r="D26" s="105"/>
      <c r="E26" s="105"/>
      <c r="F26" s="105"/>
      <c r="G26" s="105"/>
      <c r="H26" s="105"/>
      <c r="I26" s="105"/>
      <c r="J26" s="105"/>
      <c r="K26" s="105"/>
      <c r="L26" s="105"/>
      <c r="M26" s="105"/>
      <c r="N26" s="105"/>
      <c r="O26" s="105"/>
      <c r="P26" s="105"/>
      <c r="Q26" s="105"/>
      <c r="R26" s="105"/>
      <c r="S26" s="105"/>
      <c r="T26" s="105"/>
      <c r="U26" s="105"/>
      <c r="V26" s="105"/>
      <c r="W26" s="105"/>
      <c r="X26" s="105"/>
    </row>
    <row r="27" spans="2:24">
      <c r="B27" s="105"/>
      <c r="C27" s="105"/>
      <c r="D27" s="105"/>
      <c r="E27" s="105"/>
      <c r="F27" s="105"/>
      <c r="G27" s="105"/>
      <c r="H27" s="105"/>
      <c r="I27" s="105"/>
      <c r="J27" s="105"/>
      <c r="K27" s="105"/>
      <c r="L27" s="105"/>
      <c r="M27" s="105"/>
      <c r="N27" s="105"/>
      <c r="O27" s="105"/>
      <c r="P27" s="105"/>
      <c r="Q27" s="105"/>
      <c r="R27" s="105"/>
      <c r="S27" s="105"/>
      <c r="T27" s="105"/>
      <c r="U27" s="105"/>
      <c r="V27" s="105"/>
      <c r="W27" s="105"/>
      <c r="X27" s="105"/>
    </row>
    <row r="28" spans="2:24">
      <c r="B28" s="105"/>
      <c r="C28" s="105"/>
      <c r="D28" s="105"/>
      <c r="E28" s="105"/>
      <c r="F28" s="105"/>
      <c r="G28" s="105"/>
      <c r="H28" s="105"/>
      <c r="I28" s="105"/>
      <c r="J28" s="105"/>
      <c r="K28" s="105"/>
      <c r="L28" s="105"/>
      <c r="M28" s="105"/>
      <c r="N28" s="105"/>
      <c r="O28" s="105"/>
      <c r="P28" s="105"/>
      <c r="Q28" s="105"/>
      <c r="R28" s="105"/>
      <c r="S28" s="105"/>
      <c r="T28" s="105"/>
      <c r="U28" s="105"/>
      <c r="V28" s="105"/>
      <c r="W28" s="105"/>
      <c r="X28" s="105"/>
    </row>
  </sheetData>
  <mergeCells count="1">
    <mergeCell ref="B4:X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O29"/>
  <sheetViews>
    <sheetView workbookViewId="0"/>
  </sheetViews>
  <sheetFormatPr defaultRowHeight="12.75"/>
  <cols>
    <col min="1" max="1" width="9.140625" style="18"/>
    <col min="2" max="2" width="8.5703125" style="18" customWidth="1"/>
    <col min="3" max="3" width="72.42578125" style="18" customWidth="1"/>
    <col min="4" max="4" width="15.7109375" style="18" customWidth="1"/>
    <col min="5" max="8" width="15.7109375" style="21" customWidth="1"/>
    <col min="9" max="9" width="15.42578125" style="18" customWidth="1"/>
    <col min="10" max="10" width="19.42578125" style="18" bestFit="1" customWidth="1"/>
    <col min="11" max="11" width="15.5703125" style="18" customWidth="1"/>
    <col min="12" max="12" width="15.7109375" style="18" customWidth="1"/>
    <col min="13" max="13" width="19.42578125" style="18" bestFit="1" customWidth="1"/>
    <col min="14" max="14" width="9.140625" style="18"/>
    <col min="15" max="15" width="11.28515625" style="18" bestFit="1" customWidth="1"/>
    <col min="16" max="16384" width="9.140625" style="18"/>
  </cols>
  <sheetData>
    <row r="1" spans="2:15">
      <c r="E1" s="22"/>
    </row>
    <row r="2" spans="2:15">
      <c r="C2" s="106" t="s">
        <v>39</v>
      </c>
      <c r="D2" s="107"/>
      <c r="E2" s="107"/>
      <c r="F2" s="107"/>
      <c r="G2" s="107"/>
      <c r="H2" s="108"/>
    </row>
    <row r="3" spans="2:15">
      <c r="E3" s="22"/>
    </row>
    <row r="4" spans="2:15">
      <c r="E4" s="22"/>
    </row>
    <row r="5" spans="2:15" ht="25.5">
      <c r="C5" s="23" t="s">
        <v>40</v>
      </c>
      <c r="D5" s="24"/>
      <c r="E5" s="25" t="s">
        <v>41</v>
      </c>
      <c r="F5" s="25" t="s">
        <v>42</v>
      </c>
      <c r="G5" s="25" t="s">
        <v>43</v>
      </c>
      <c r="H5" s="26" t="s">
        <v>44</v>
      </c>
    </row>
    <row r="6" spans="2:15">
      <c r="C6" s="56" t="s">
        <v>33</v>
      </c>
      <c r="D6" s="48"/>
      <c r="E6" s="57">
        <v>1809</v>
      </c>
      <c r="F6" s="58">
        <f>F7*$E$6</f>
        <v>669.33</v>
      </c>
      <c r="G6" s="58">
        <f>G7*$E$6</f>
        <v>1139.67</v>
      </c>
      <c r="H6" s="59">
        <f>G6*H7</f>
        <v>900.33930000000009</v>
      </c>
    </row>
    <row r="7" spans="2:15">
      <c r="C7" s="56" t="s">
        <v>34</v>
      </c>
      <c r="D7" s="48"/>
      <c r="E7" s="60">
        <f>SUM(F7:G7)</f>
        <v>1</v>
      </c>
      <c r="F7" s="47">
        <v>0.37</v>
      </c>
      <c r="G7" s="47">
        <v>0.63</v>
      </c>
      <c r="H7" s="61">
        <v>0.79</v>
      </c>
      <c r="I7" s="27"/>
      <c r="J7" s="28"/>
      <c r="M7" s="28"/>
      <c r="O7" s="28"/>
    </row>
    <row r="8" spans="2:15">
      <c r="C8" s="29"/>
      <c r="D8" s="30"/>
      <c r="E8" s="31"/>
      <c r="F8" s="32"/>
      <c r="G8" s="32"/>
      <c r="H8" s="33"/>
    </row>
    <row r="9" spans="2:15" ht="25.5">
      <c r="B9" s="100"/>
      <c r="C9" s="102" t="s">
        <v>47</v>
      </c>
      <c r="D9" s="103" t="s">
        <v>28</v>
      </c>
      <c r="E9" s="41" t="s">
        <v>48</v>
      </c>
      <c r="F9" s="41" t="s">
        <v>49</v>
      </c>
      <c r="G9" s="41" t="s">
        <v>50</v>
      </c>
      <c r="H9" s="43" t="s">
        <v>51</v>
      </c>
    </row>
    <row r="10" spans="2:15">
      <c r="B10" s="72" t="s">
        <v>52</v>
      </c>
      <c r="C10" s="35" t="s">
        <v>31</v>
      </c>
      <c r="D10" s="36">
        <v>1</v>
      </c>
      <c r="E10" s="37">
        <v>184</v>
      </c>
      <c r="F10" s="68">
        <v>0</v>
      </c>
      <c r="G10" s="64">
        <v>0</v>
      </c>
      <c r="H10" s="65">
        <f>((E10*F10)*G10)*D10</f>
        <v>0</v>
      </c>
      <c r="I10" s="27"/>
    </row>
    <row r="11" spans="2:15">
      <c r="B11" s="72" t="s">
        <v>52</v>
      </c>
      <c r="C11" s="35" t="s">
        <v>30</v>
      </c>
      <c r="D11" s="36">
        <v>1</v>
      </c>
      <c r="E11" s="37">
        <v>171</v>
      </c>
      <c r="F11" s="68">
        <v>0</v>
      </c>
      <c r="G11" s="64">
        <v>0</v>
      </c>
      <c r="H11" s="65">
        <f>((E11*F11)*G11)*D11</f>
        <v>0</v>
      </c>
      <c r="I11" s="27"/>
    </row>
    <row r="12" spans="2:15">
      <c r="B12" s="72" t="s">
        <v>65</v>
      </c>
      <c r="C12" s="35" t="s">
        <v>45</v>
      </c>
      <c r="D12" s="36">
        <v>1</v>
      </c>
      <c r="E12" s="37">
        <v>170</v>
      </c>
      <c r="F12" s="68">
        <v>0</v>
      </c>
      <c r="G12" s="64">
        <v>0</v>
      </c>
      <c r="H12" s="65">
        <f>((E12*F12)*G12)*D12</f>
        <v>0</v>
      </c>
      <c r="I12" s="27"/>
    </row>
    <row r="13" spans="2:15">
      <c r="B13" s="72" t="s">
        <v>52</v>
      </c>
      <c r="C13" s="35" t="s">
        <v>32</v>
      </c>
      <c r="D13" s="36">
        <v>1</v>
      </c>
      <c r="E13" s="37">
        <v>97</v>
      </c>
      <c r="F13" s="68">
        <v>0</v>
      </c>
      <c r="G13" s="64">
        <v>0</v>
      </c>
      <c r="H13" s="65">
        <f>((E13*F13)*G13)*D13</f>
        <v>0</v>
      </c>
      <c r="I13" s="27"/>
    </row>
    <row r="14" spans="2:15">
      <c r="B14" s="72" t="s">
        <v>52</v>
      </c>
      <c r="C14" s="35" t="s">
        <v>46</v>
      </c>
      <c r="D14" s="36">
        <v>1</v>
      </c>
      <c r="E14" s="37">
        <v>25</v>
      </c>
      <c r="F14" s="68">
        <v>0</v>
      </c>
      <c r="G14" s="64">
        <v>0</v>
      </c>
      <c r="H14" s="65">
        <f>((E14*F14)*G14)*D14</f>
        <v>0</v>
      </c>
      <c r="I14" s="27"/>
    </row>
    <row r="15" spans="2:15">
      <c r="C15" s="29" t="s">
        <v>35</v>
      </c>
      <c r="D15" s="30"/>
      <c r="E15" s="30">
        <f>SUM(E10:E14)</f>
        <v>647</v>
      </c>
      <c r="F15" s="69"/>
      <c r="G15" s="69"/>
      <c r="H15" s="66">
        <f>SUM(H10:H14)</f>
        <v>0</v>
      </c>
    </row>
    <row r="16" spans="2:15">
      <c r="C16" s="38"/>
      <c r="D16" s="32"/>
      <c r="E16" s="32"/>
      <c r="F16" s="32"/>
      <c r="G16" s="32"/>
      <c r="H16" s="39"/>
    </row>
    <row r="17" spans="3:9" ht="25.5">
      <c r="C17" s="40" t="s">
        <v>56</v>
      </c>
      <c r="D17" s="41"/>
      <c r="E17" s="42"/>
      <c r="F17" s="41" t="s">
        <v>3</v>
      </c>
      <c r="G17" s="41" t="s">
        <v>66</v>
      </c>
      <c r="H17" s="43" t="s">
        <v>35</v>
      </c>
    </row>
    <row r="18" spans="3:9">
      <c r="C18" s="56" t="s">
        <v>36</v>
      </c>
      <c r="D18" s="48"/>
      <c r="E18" s="62"/>
      <c r="F18" s="101">
        <v>0</v>
      </c>
      <c r="G18" s="101">
        <v>1</v>
      </c>
      <c r="H18" s="44"/>
      <c r="I18" s="27"/>
    </row>
    <row r="19" spans="3:9">
      <c r="C19" s="56" t="s">
        <v>69</v>
      </c>
      <c r="D19" s="48"/>
      <c r="E19" s="62"/>
      <c r="F19" s="58">
        <f ca="1">($H$6*$F$18)-SUMIF($B$10:$E$14,"APT",$E$10:$E$14)</f>
        <v>-170</v>
      </c>
      <c r="G19" s="58">
        <f ca="1">($H$6*$G$18)-SUMIF($B$10:$E$14,"MPC",$E$10:$E$14)</f>
        <v>423.33930000000009</v>
      </c>
      <c r="H19" s="46"/>
    </row>
    <row r="20" spans="3:9">
      <c r="C20" s="38" t="s">
        <v>67</v>
      </c>
      <c r="D20" s="32"/>
      <c r="E20" s="45"/>
      <c r="F20" s="68">
        <v>0</v>
      </c>
      <c r="G20" s="68">
        <v>0</v>
      </c>
      <c r="H20" s="33"/>
    </row>
    <row r="21" spans="3:9">
      <c r="C21" s="38" t="s">
        <v>53</v>
      </c>
      <c r="D21" s="32"/>
      <c r="E21" s="45"/>
      <c r="F21" s="64">
        <v>0</v>
      </c>
      <c r="G21" s="64">
        <v>0</v>
      </c>
      <c r="H21" s="33"/>
      <c r="I21" s="27"/>
    </row>
    <row r="22" spans="3:9" ht="12.75" customHeight="1">
      <c r="C22" s="73" t="s">
        <v>64</v>
      </c>
      <c r="D22" s="34"/>
      <c r="E22" s="45"/>
      <c r="F22" s="69">
        <f ca="1">(F19*F20)*F21</f>
        <v>0</v>
      </c>
      <c r="G22" s="69">
        <f ca="1">(G19*G20)*G21</f>
        <v>0</v>
      </c>
      <c r="H22" s="66">
        <f ca="1">SUM(F22:G22)</f>
        <v>0</v>
      </c>
    </row>
    <row r="23" spans="3:9" ht="12.75" customHeight="1">
      <c r="C23" s="73" t="s">
        <v>68</v>
      </c>
      <c r="D23" s="30"/>
      <c r="E23" s="32"/>
      <c r="F23" s="32"/>
      <c r="G23" s="32"/>
      <c r="H23" s="67">
        <v>0</v>
      </c>
      <c r="I23" s="27"/>
    </row>
    <row r="24" spans="3:9">
      <c r="C24" s="38" t="s">
        <v>37</v>
      </c>
      <c r="D24" s="30"/>
      <c r="E24" s="32"/>
      <c r="F24" s="32"/>
      <c r="G24" s="32"/>
      <c r="H24" s="70">
        <v>0</v>
      </c>
      <c r="I24" s="27"/>
    </row>
    <row r="25" spans="3:9">
      <c r="C25" s="38" t="s">
        <v>55</v>
      </c>
      <c r="D25" s="30"/>
      <c r="E25" s="32"/>
      <c r="F25" s="32"/>
      <c r="G25" s="32"/>
      <c r="H25" s="70">
        <v>0</v>
      </c>
      <c r="I25" s="27"/>
    </row>
    <row r="26" spans="3:9">
      <c r="C26" s="38"/>
      <c r="D26" s="32"/>
      <c r="E26" s="32"/>
      <c r="F26" s="32"/>
      <c r="G26" s="32"/>
      <c r="H26" s="33"/>
    </row>
    <row r="27" spans="3:9">
      <c r="C27" s="49" t="s">
        <v>54</v>
      </c>
      <c r="D27" s="50"/>
      <c r="E27" s="51"/>
      <c r="F27" s="51"/>
      <c r="G27" s="51"/>
      <c r="H27" s="71">
        <f ca="1">SUM(H15,H22,H23:H25)</f>
        <v>0</v>
      </c>
    </row>
    <row r="29" spans="3:9">
      <c r="C29" s="52"/>
      <c r="D29" s="53"/>
      <c r="E29" s="20"/>
      <c r="F29" s="54"/>
      <c r="G29" s="54"/>
      <c r="H29" s="54"/>
      <c r="I29" s="55"/>
    </row>
  </sheetData>
  <mergeCells count="1">
    <mergeCell ref="C2:H2"/>
  </mergeCells>
  <pageMargins left="0.70866141732283472" right="0.70866141732283472" top="0.74803149606299213" bottom="0.74803149606299213" header="0.31496062992125984" footer="0.31496062992125984"/>
  <pageSetup paperSize="9" scale="57"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B1"/>
  <sheetViews>
    <sheetView showGridLines="0" workbookViewId="0"/>
  </sheetViews>
  <sheetFormatPr defaultColWidth="10.85546875" defaultRowHeight="12.75"/>
  <cols>
    <col min="1" max="1" width="10.85546875" style="19"/>
    <col min="2" max="2" width="10.85546875" style="74"/>
    <col min="3" max="16384" width="10.85546875" style="19"/>
  </cols>
  <sheetData/>
  <pageMargins left="0.70866141732283472" right="0.70866141732283472" top="0.74803149606299213" bottom="0.74803149606299213" header="0.31496062992125984" footer="0.31496062992125984"/>
  <pageSetup paperSize="9" scale="58"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
  <sheetViews>
    <sheetView showGridLines="0" zoomScale="90" zoomScaleNormal="90" workbookViewId="0"/>
  </sheetViews>
  <sheetFormatPr defaultColWidth="11.140625" defaultRowHeight="12.75"/>
  <cols>
    <col min="1" max="1" width="11.140625" style="19" customWidth="1"/>
    <col min="2" max="16384" width="11.140625" style="19"/>
  </cols>
  <sheetData/>
  <pageMargins left="0.70866141732283472" right="0.70866141732283472" top="0.74803149606299213" bottom="0.74803149606299213" header="0.31496062992125984" footer="0.31496062992125984"/>
  <pageSetup paperSize="9" scale="58" orientation="landscape"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B1"/>
  <sheetViews>
    <sheetView showGridLines="0" zoomScale="90" zoomScaleNormal="90" workbookViewId="0"/>
  </sheetViews>
  <sheetFormatPr defaultColWidth="10.85546875" defaultRowHeight="12.75"/>
  <cols>
    <col min="1" max="1" width="10.85546875" style="19"/>
    <col min="2" max="2" width="10.85546875" style="74"/>
    <col min="3" max="16384" width="10.85546875" style="19"/>
  </cols>
  <sheetData/>
  <pageMargins left="0.70866141732283472" right="0.70866141732283472" top="0.74803149606299213" bottom="0.74803149606299213" header="0.31496062992125984" footer="0.31496062992125984"/>
  <pageSetup paperSize="9" scale="58" orientation="landscape"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B2:G23"/>
  <sheetViews>
    <sheetView showGridLines="0" zoomScale="90" zoomScaleNormal="90" workbookViewId="0"/>
  </sheetViews>
  <sheetFormatPr defaultRowHeight="14.25"/>
  <cols>
    <col min="1" max="1" width="9.140625" style="1"/>
    <col min="2" max="2" width="24.140625" style="1" customWidth="1"/>
    <col min="3" max="4" width="9.140625" style="1"/>
    <col min="5" max="5" width="9.140625" style="1" customWidth="1"/>
    <col min="6" max="6" width="12.140625" style="1" customWidth="1"/>
    <col min="7" max="16384" width="9.140625" style="1"/>
  </cols>
  <sheetData>
    <row r="2" spans="2:6" ht="15">
      <c r="B2" s="2" t="s">
        <v>57</v>
      </c>
      <c r="F2" s="2" t="s">
        <v>58</v>
      </c>
    </row>
    <row r="19" spans="2:7">
      <c r="B19" s="3" t="s">
        <v>4</v>
      </c>
      <c r="C19" s="4">
        <v>0.82099999999999995</v>
      </c>
      <c r="F19" s="5" t="s">
        <v>3</v>
      </c>
      <c r="G19" s="6">
        <v>0.61299999999999999</v>
      </c>
    </row>
    <row r="20" spans="2:7">
      <c r="B20" s="3" t="s">
        <v>5</v>
      </c>
      <c r="C20" s="4">
        <v>8.5000000000000006E-2</v>
      </c>
      <c r="D20" s="7"/>
      <c r="F20" s="3" t="s">
        <v>26</v>
      </c>
      <c r="G20" s="4">
        <v>0.27900000000000003</v>
      </c>
    </row>
    <row r="21" spans="2:7">
      <c r="B21" s="3" t="s">
        <v>6</v>
      </c>
      <c r="C21" s="4">
        <v>5.8999999999999997E-2</v>
      </c>
      <c r="D21" s="8"/>
      <c r="F21" s="3" t="s">
        <v>25</v>
      </c>
      <c r="G21" s="4">
        <v>0.108</v>
      </c>
    </row>
    <row r="22" spans="2:7">
      <c r="B22" s="9" t="s">
        <v>7</v>
      </c>
      <c r="C22" s="10">
        <v>3.5000000000000003E-2</v>
      </c>
      <c r="D22" s="8"/>
    </row>
    <row r="23" spans="2:7">
      <c r="D23" s="8"/>
    </row>
  </sheetData>
  <pageMargins left="0.70866141732283472" right="0.70866141732283472" top="0.74803149606299213" bottom="0.74803149606299213"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2:G22"/>
  <sheetViews>
    <sheetView showGridLines="0" zoomScale="90" zoomScaleNormal="90" workbookViewId="0"/>
  </sheetViews>
  <sheetFormatPr defaultRowHeight="12.75"/>
  <cols>
    <col min="1" max="1" width="9.140625" style="18"/>
    <col min="2" max="2" width="57.28515625" style="18" bestFit="1" customWidth="1"/>
    <col min="3" max="7" width="12.7109375" style="98" customWidth="1"/>
    <col min="8" max="16384" width="9.140625" style="18"/>
  </cols>
  <sheetData>
    <row r="2" spans="2:7">
      <c r="B2" s="75" t="s">
        <v>60</v>
      </c>
      <c r="C2" s="96" t="s">
        <v>2</v>
      </c>
      <c r="D2" s="76" t="s">
        <v>1</v>
      </c>
      <c r="E2" s="76" t="s">
        <v>0</v>
      </c>
      <c r="F2" s="76" t="s">
        <v>9</v>
      </c>
      <c r="G2" s="76" t="s">
        <v>10</v>
      </c>
    </row>
    <row r="3" spans="2:7">
      <c r="B3" s="77"/>
      <c r="C3" s="82"/>
      <c r="D3" s="78"/>
      <c r="E3" s="78"/>
      <c r="F3" s="78"/>
      <c r="G3" s="78"/>
    </row>
    <row r="4" spans="2:7">
      <c r="B4" s="77" t="s">
        <v>8</v>
      </c>
      <c r="C4" s="79">
        <v>820.8</v>
      </c>
      <c r="D4" s="79">
        <v>918.4</v>
      </c>
      <c r="E4" s="80">
        <v>958.1</v>
      </c>
      <c r="F4" s="80">
        <v>862.2</v>
      </c>
      <c r="G4" s="80">
        <v>1090.8</v>
      </c>
    </row>
    <row r="5" spans="2:7">
      <c r="B5" s="77"/>
      <c r="C5" s="82"/>
      <c r="D5" s="81"/>
      <c r="E5" s="82"/>
      <c r="F5" s="82"/>
      <c r="G5" s="82"/>
    </row>
    <row r="6" spans="2:7">
      <c r="B6" s="77" t="s">
        <v>19</v>
      </c>
      <c r="C6" s="83">
        <v>0.16700000000000001</v>
      </c>
      <c r="D6" s="83">
        <v>0.14299999999999999</v>
      </c>
      <c r="E6" s="84">
        <v>0.14199999999999999</v>
      </c>
      <c r="F6" s="84">
        <v>0.114</v>
      </c>
      <c r="G6" s="84">
        <v>0.16500000000000001</v>
      </c>
    </row>
    <row r="7" spans="2:7">
      <c r="B7" s="77"/>
      <c r="C7" s="83"/>
      <c r="D7" s="81"/>
      <c r="E7" s="82"/>
      <c r="F7" s="82"/>
      <c r="G7" s="82"/>
    </row>
    <row r="8" spans="2:7">
      <c r="B8" s="77" t="s">
        <v>20</v>
      </c>
      <c r="C8" s="83">
        <v>0.20399999999999999</v>
      </c>
      <c r="D8" s="83">
        <v>0.17948131362626016</v>
      </c>
      <c r="E8" s="84">
        <v>0.17899999999999999</v>
      </c>
      <c r="F8" s="84">
        <v>0.17599999999999999</v>
      </c>
      <c r="G8" s="84">
        <v>0.20499999999999999</v>
      </c>
    </row>
    <row r="9" spans="2:7">
      <c r="B9" s="77"/>
      <c r="C9" s="82"/>
      <c r="D9" s="81"/>
      <c r="E9" s="82"/>
      <c r="F9" s="82"/>
      <c r="G9" s="82"/>
    </row>
    <row r="10" spans="2:7">
      <c r="B10" s="85" t="s">
        <v>22</v>
      </c>
      <c r="C10" s="86">
        <v>95</v>
      </c>
      <c r="D10" s="86">
        <v>91.3</v>
      </c>
      <c r="E10" s="87">
        <v>86.7</v>
      </c>
      <c r="F10" s="87">
        <v>51.3</v>
      </c>
      <c r="G10" s="87">
        <v>75.099999999999994</v>
      </c>
    </row>
    <row r="11" spans="2:7">
      <c r="B11" s="77"/>
      <c r="C11" s="86"/>
      <c r="D11" s="86"/>
      <c r="E11" s="87"/>
      <c r="F11" s="82"/>
      <c r="G11" s="82"/>
    </row>
    <row r="12" spans="2:7">
      <c r="B12" s="77" t="s">
        <v>21</v>
      </c>
      <c r="C12" s="86">
        <v>37.1</v>
      </c>
      <c r="D12" s="86">
        <v>15.210000000000136</v>
      </c>
      <c r="E12" s="87">
        <v>33.970999999999997</v>
      </c>
      <c r="F12" s="82">
        <v>20.100000000000001</v>
      </c>
      <c r="G12" s="82">
        <v>29.1</v>
      </c>
    </row>
    <row r="13" spans="2:7">
      <c r="B13" s="77"/>
      <c r="C13" s="82"/>
      <c r="D13" s="82"/>
      <c r="E13" s="82"/>
      <c r="F13" s="82"/>
      <c r="G13" s="82"/>
    </row>
    <row r="14" spans="2:7">
      <c r="B14" s="99" t="s">
        <v>29</v>
      </c>
      <c r="C14" s="76" t="s">
        <v>59</v>
      </c>
      <c r="D14" s="76" t="s">
        <v>1</v>
      </c>
      <c r="E14" s="76" t="s">
        <v>0</v>
      </c>
      <c r="F14" s="76" t="s">
        <v>9</v>
      </c>
      <c r="G14" s="76" t="s">
        <v>10</v>
      </c>
    </row>
    <row r="15" spans="2:7">
      <c r="B15" s="88"/>
      <c r="C15" s="88" t="s">
        <v>27</v>
      </c>
      <c r="D15" s="88" t="s">
        <v>27</v>
      </c>
      <c r="E15" s="88" t="s">
        <v>27</v>
      </c>
      <c r="F15" s="88" t="s">
        <v>27</v>
      </c>
      <c r="G15" s="88" t="s">
        <v>27</v>
      </c>
    </row>
    <row r="16" spans="2:7">
      <c r="B16" s="77" t="s">
        <v>3</v>
      </c>
      <c r="C16" s="89">
        <v>332</v>
      </c>
      <c r="D16" s="89">
        <v>353</v>
      </c>
      <c r="E16" s="90">
        <v>230</v>
      </c>
      <c r="F16" s="91">
        <v>636</v>
      </c>
      <c r="G16" s="90">
        <v>406</v>
      </c>
    </row>
    <row r="17" spans="2:7">
      <c r="B17" s="77" t="s">
        <v>62</v>
      </c>
      <c r="C17" s="89">
        <v>1477</v>
      </c>
      <c r="D17" s="89">
        <v>1454</v>
      </c>
      <c r="E17" s="90">
        <v>1494</v>
      </c>
      <c r="F17" s="90">
        <v>1169</v>
      </c>
      <c r="G17" s="90">
        <v>1168</v>
      </c>
    </row>
    <row r="18" spans="2:7">
      <c r="B18" s="92" t="s">
        <v>63</v>
      </c>
      <c r="C18" s="93">
        <f>SUM(C16:C17)</f>
        <v>1809</v>
      </c>
      <c r="D18" s="93">
        <v>1807</v>
      </c>
      <c r="E18" s="93">
        <v>1724</v>
      </c>
      <c r="F18" s="93">
        <v>1805</v>
      </c>
      <c r="G18" s="93">
        <v>1574</v>
      </c>
    </row>
    <row r="19" spans="2:7">
      <c r="B19" s="27"/>
      <c r="C19" s="97"/>
      <c r="D19" s="97"/>
      <c r="E19" s="97"/>
      <c r="F19" s="97"/>
      <c r="G19" s="97"/>
    </row>
    <row r="20" spans="2:7">
      <c r="B20" s="27"/>
      <c r="C20" s="97"/>
      <c r="D20" s="97"/>
      <c r="E20" s="97"/>
      <c r="F20" s="97"/>
      <c r="G20" s="97"/>
    </row>
    <row r="21" spans="2:7">
      <c r="B21" s="27"/>
      <c r="C21" s="97"/>
      <c r="D21" s="97"/>
      <c r="E21" s="97"/>
      <c r="F21" s="97"/>
      <c r="G21" s="97"/>
    </row>
    <row r="22" spans="2:7">
      <c r="B22" s="27"/>
      <c r="C22" s="97"/>
      <c r="D22" s="97"/>
      <c r="E22" s="97"/>
      <c r="F22" s="97"/>
      <c r="G22" s="97"/>
    </row>
  </sheetData>
  <pageMargins left="0.70866141732283472" right="0.70866141732283472" top="0.74803149606299213" bottom="0.74803149606299213" header="0.31496062992125984" footer="0.31496062992125984"/>
  <pageSetup paperSize="9" scale="76"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2:D19"/>
  <sheetViews>
    <sheetView showGridLines="0" zoomScale="90" zoomScaleNormal="90" workbookViewId="0"/>
  </sheetViews>
  <sheetFormatPr defaultRowHeight="14.25"/>
  <cols>
    <col min="1" max="1" width="9.140625" style="1"/>
    <col min="2" max="2" width="10.7109375" style="1" customWidth="1"/>
    <col min="3" max="3" width="23.140625" style="1" customWidth="1"/>
    <col min="4" max="16384" width="9.140625" style="1"/>
  </cols>
  <sheetData>
    <row r="2" spans="2:4" ht="15">
      <c r="B2" s="2" t="s">
        <v>23</v>
      </c>
    </row>
    <row r="3" spans="2:4" ht="15">
      <c r="B3" s="2"/>
    </row>
    <row r="4" spans="2:4" s="13" customFormat="1" ht="44.25" customHeight="1">
      <c r="B4" s="11" t="s">
        <v>18</v>
      </c>
      <c r="C4" s="12" t="s">
        <v>24</v>
      </c>
    </row>
    <row r="5" spans="2:4">
      <c r="B5" s="3" t="s">
        <v>13</v>
      </c>
      <c r="C5" s="14">
        <v>1011</v>
      </c>
      <c r="D5" s="94">
        <v>865.39230769230767</v>
      </c>
    </row>
    <row r="6" spans="2:4">
      <c r="B6" s="3" t="s">
        <v>14</v>
      </c>
      <c r="C6" s="14">
        <v>1036</v>
      </c>
      <c r="D6" s="94">
        <v>865.39230769230767</v>
      </c>
    </row>
    <row r="7" spans="2:4">
      <c r="B7" s="3" t="s">
        <v>15</v>
      </c>
      <c r="C7" s="14">
        <v>625</v>
      </c>
      <c r="D7" s="94">
        <v>865.39230769230767</v>
      </c>
    </row>
    <row r="8" spans="2:4">
      <c r="B8" s="3" t="s">
        <v>16</v>
      </c>
      <c r="C8" s="14">
        <v>877</v>
      </c>
      <c r="D8" s="94">
        <v>865.39230769230767</v>
      </c>
    </row>
    <row r="9" spans="2:4">
      <c r="B9" s="3" t="s">
        <v>17</v>
      </c>
      <c r="C9" s="14">
        <v>730</v>
      </c>
      <c r="D9" s="94">
        <v>865.39230769230767</v>
      </c>
    </row>
    <row r="10" spans="2:4">
      <c r="B10" s="3" t="s">
        <v>12</v>
      </c>
      <c r="C10" s="14">
        <v>689</v>
      </c>
      <c r="D10" s="94">
        <v>865.39230769230767</v>
      </c>
    </row>
    <row r="11" spans="2:4">
      <c r="B11" s="3" t="s">
        <v>11</v>
      </c>
      <c r="C11" s="14">
        <v>1018</v>
      </c>
      <c r="D11" s="94">
        <v>865.39230769230767</v>
      </c>
    </row>
    <row r="12" spans="2:4">
      <c r="B12" s="3" t="s">
        <v>10</v>
      </c>
      <c r="C12" s="14">
        <v>759</v>
      </c>
      <c r="D12" s="94">
        <v>865.39230769230767</v>
      </c>
    </row>
    <row r="13" spans="2:4">
      <c r="B13" s="3" t="s">
        <v>9</v>
      </c>
      <c r="C13" s="14">
        <v>704</v>
      </c>
      <c r="D13" s="94">
        <v>865.39230769230767</v>
      </c>
    </row>
    <row r="14" spans="2:4">
      <c r="B14" s="3" t="s">
        <v>0</v>
      </c>
      <c r="C14" s="14">
        <v>980.3</v>
      </c>
      <c r="D14" s="94">
        <v>865.39230769230767</v>
      </c>
    </row>
    <row r="15" spans="2:4">
      <c r="B15" s="15" t="s">
        <v>1</v>
      </c>
      <c r="C15" s="16">
        <v>907.7</v>
      </c>
      <c r="D15" s="94">
        <v>865.39230769230767</v>
      </c>
    </row>
    <row r="16" spans="2:4">
      <c r="B16" s="15" t="s">
        <v>1</v>
      </c>
      <c r="C16" s="16">
        <v>907.7</v>
      </c>
      <c r="D16" s="94">
        <v>865.39230769230767</v>
      </c>
    </row>
    <row r="17" spans="2:4" ht="15">
      <c r="B17" s="17" t="s">
        <v>2</v>
      </c>
      <c r="C17" s="95">
        <v>1005.4</v>
      </c>
      <c r="D17" s="94">
        <v>865.39230769230767</v>
      </c>
    </row>
    <row r="19" spans="2:4">
      <c r="B19" s="1" t="s">
        <v>61</v>
      </c>
    </row>
  </sheetData>
  <pageMargins left="0.70866141732283472" right="0.70866141732283472"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Development Model</vt:lpstr>
      <vt:lpstr>Commercial Pipeline</vt:lpstr>
      <vt:lpstr>Apartment Pipeline</vt:lpstr>
      <vt:lpstr>MPC Pipeline</vt:lpstr>
      <vt:lpstr>Resi lots and revenue</vt:lpstr>
      <vt:lpstr>Development Historical Info</vt:lpstr>
      <vt:lpstr>Pre-sales</vt:lpstr>
    </vt:vector>
  </TitlesOfParts>
  <Company>Mirvac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gunawanc</dc:creator>
  <cp:lastModifiedBy>goulda</cp:lastModifiedBy>
  <cp:lastPrinted>2013-07-18T07:01:15Z</cp:lastPrinted>
  <dcterms:created xsi:type="dcterms:W3CDTF">2011-08-19T02:06:14Z</dcterms:created>
  <dcterms:modified xsi:type="dcterms:W3CDTF">2013-08-22T22:24:46Z</dcterms:modified>
</cp:coreProperties>
</file>