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rporate Affairs\Results\1. Full Year\1506\15. FINAL\Toolkits\"/>
    </mc:Choice>
  </mc:AlternateContent>
  <bookViews>
    <workbookView xWindow="0" yWindow="0" windowWidth="20490" windowHeight="7155" activeTab="2"/>
  </bookViews>
  <sheets>
    <sheet name="NSW updated" sheetId="6" r:id="rId1"/>
    <sheet name="VIC Updated" sheetId="7" r:id="rId2"/>
    <sheet name="QLD updated" sheetId="4" r:id="rId3"/>
    <sheet name="WA Updated" sheetId="8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om" localSheetId="0">[1]Dropdowns!$C$1:$C$2</definedName>
    <definedName name="com" localSheetId="2">[1]Dropdowns!$C$1:$C$2</definedName>
    <definedName name="com" localSheetId="1">[1]Dropdowns!$C$1:$C$2</definedName>
    <definedName name="com" localSheetId="3">[1]Dropdowns!$C$1:$C$2</definedName>
    <definedName name="com">[2]Dropdowns!$C$1:$C$2</definedName>
    <definedName name="FinPeriod" localSheetId="0">[1]Parameters!$B$6</definedName>
    <definedName name="FinPeriod" localSheetId="2">[1]Parameters!$B$6</definedName>
    <definedName name="FinPeriod" localSheetId="1">[1]Parameters!$B$6</definedName>
    <definedName name="FinPeriod" localSheetId="3">[1]Parameters!$B$6</definedName>
    <definedName name="FinPeriod">[2]Parameters!$B$6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ownership1" localSheetId="0">[1]Dropdowns!$A$1:$A$6</definedName>
    <definedName name="ownership1" localSheetId="2">[1]Dropdowns!$A$1:$A$6</definedName>
    <definedName name="ownership1" localSheetId="1">[1]Dropdowns!$A$1:$A$6</definedName>
    <definedName name="ownership1" localSheetId="3">[1]Dropdowns!$A$1:$A$6</definedName>
    <definedName name="ownership1">[2]Dropdowns!$A$1:$A$6</definedName>
    <definedName name="_xlnm.Print_Area" localSheetId="0">'NSW updated'!$A$1:$R$81</definedName>
    <definedName name="_xlnm.Print_Area" localSheetId="2">'QLD updated'!$A$1:$R$49</definedName>
    <definedName name="_xlnm.Print_Area" localSheetId="1">'VIC Updated'!$A$1:$R$73</definedName>
    <definedName name="_xlnm.Print_Area" localSheetId="3">'WA Updated'!$A$1:$P$54</definedName>
    <definedName name="sdf">[3]Dropdowns!$C$1:$C$2</definedName>
    <definedName name="SheetState" hidden="1">"'2:-1:2:2:2:2:2:-1:2:2:2:2:2:2"</definedName>
    <definedName name="yesno" localSheetId="0">[1]Dropdowns!$B$1:$B$2</definedName>
    <definedName name="yesno" localSheetId="2">[1]Dropdowns!$B$1:$B$2</definedName>
    <definedName name="yesno" localSheetId="1">[1]Dropdowns!$B$1:$B$2</definedName>
    <definedName name="yesno" localSheetId="3">[1]Dropdowns!$B$1:$B$2</definedName>
    <definedName name="yesno">[2]Dropdowns!$B$1:$B$2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8" l="1"/>
  <c r="N22" i="8"/>
  <c r="I21" i="8"/>
  <c r="H21" i="8"/>
  <c r="G21" i="8"/>
  <c r="F21" i="8"/>
  <c r="A71" i="7" l="1"/>
  <c r="F57" i="7"/>
  <c r="E57" i="7"/>
  <c r="H51" i="7"/>
  <c r="G51" i="7"/>
  <c r="F51" i="7"/>
  <c r="E51" i="7"/>
  <c r="I6" i="4" l="1"/>
  <c r="H6" i="4"/>
  <c r="G6" i="4"/>
  <c r="F6" i="4"/>
</calcChain>
</file>

<file path=xl/sharedStrings.xml><?xml version="1.0" encoding="utf-8"?>
<sst xmlns="http://schemas.openxmlformats.org/spreadsheetml/2006/main" count="933" uniqueCount="240">
  <si>
    <t>IN PROGRESS</t>
  </si>
  <si>
    <t>ACQUISITION DATE</t>
  </si>
  <si>
    <t>LOCATION</t>
  </si>
  <si>
    <t xml:space="preserve">PROJECT VALUE </t>
  </si>
  <si>
    <t>TOTAL LOTS</t>
  </si>
  <si>
    <t>RELEASED</t>
  </si>
  <si>
    <t>EXCHANGED</t>
  </si>
  <si>
    <t>SETTLED</t>
  </si>
  <si>
    <t>CURRENT PRICE RANGE</t>
  </si>
  <si>
    <t>PROJECT PERIOD 
(CALENDER YEAR)</t>
  </si>
  <si>
    <t>CONSTRUCTION</t>
  </si>
  <si>
    <t>DESCRIPTION</t>
  </si>
  <si>
    <t>OWNERSHIP STRUCTURE</t>
  </si>
  <si>
    <t>PROPERTY</t>
  </si>
  <si>
    <t>(INCL. GST)</t>
  </si>
  <si>
    <t>FROM</t>
  </si>
  <si>
    <t>TO</t>
  </si>
  <si>
    <r>
      <t>PROGRESS</t>
    </r>
    <r>
      <rPr>
        <b/>
        <vertAlign val="superscript"/>
        <sz val="11"/>
        <color theme="3" tint="-0.249977111117893"/>
        <rFont val="Calibri"/>
        <family val="2"/>
        <scheme val="minor"/>
      </rPr>
      <t>2</t>
    </r>
  </si>
  <si>
    <t>Schofields</t>
  </si>
  <si>
    <t>FY14</t>
  </si>
  <si>
    <t>FY19</t>
  </si>
  <si>
    <t>MPC - Mix of land &amp; housing</t>
  </si>
  <si>
    <t>100% Mirvac Limited</t>
  </si>
  <si>
    <t xml:space="preserve">Precinct 1 </t>
  </si>
  <si>
    <t xml:space="preserve">FY19 </t>
  </si>
  <si>
    <t>Precinct 2</t>
  </si>
  <si>
    <t>FY15</t>
  </si>
  <si>
    <t>Precinct 3</t>
  </si>
  <si>
    <t xml:space="preserve">FY16 </t>
  </si>
  <si>
    <t>FY16</t>
  </si>
  <si>
    <t>Bondi</t>
  </si>
  <si>
    <t>FY17</t>
  </si>
  <si>
    <t>Apartments</t>
  </si>
  <si>
    <t>Elizabeth Hills</t>
  </si>
  <si>
    <t>FY12</t>
  </si>
  <si>
    <t>PDA with Landcom</t>
  </si>
  <si>
    <t>Completed Stages</t>
  </si>
  <si>
    <t>Post Buyout Stage 1 and 3</t>
  </si>
  <si>
    <t>Elizabeth Point</t>
  </si>
  <si>
    <t>Stage 2</t>
  </si>
  <si>
    <t>FY13</t>
  </si>
  <si>
    <t xml:space="preserve">FY17 </t>
  </si>
  <si>
    <t>Gillieston</t>
  </si>
  <si>
    <t>FY08</t>
  </si>
  <si>
    <t>Googong</t>
  </si>
  <si>
    <t>FY20</t>
  </si>
  <si>
    <t>MPC - Land lots</t>
  </si>
  <si>
    <t>JV with CIC Australia Ltd</t>
  </si>
  <si>
    <t xml:space="preserve">FY20 </t>
  </si>
  <si>
    <t>Future Staging</t>
  </si>
  <si>
    <t>Green Square</t>
  </si>
  <si>
    <t>Zetland</t>
  </si>
  <si>
    <t>FY18</t>
  </si>
  <si>
    <t>Apartments with mixed use</t>
  </si>
  <si>
    <t>Englobo Sale</t>
  </si>
  <si>
    <t xml:space="preserve">FY18 </t>
  </si>
  <si>
    <t>Harold Park</t>
  </si>
  <si>
    <t>Glebe</t>
  </si>
  <si>
    <t>Apartments (and terraces)</t>
  </si>
  <si>
    <t>Precinct 4A</t>
  </si>
  <si>
    <t>Precinct 4B</t>
  </si>
  <si>
    <t>Precinct 5</t>
  </si>
  <si>
    <t>New Brighton Golf Course</t>
  </si>
  <si>
    <t>New Brighton</t>
  </si>
  <si>
    <t>MPC - Housing</t>
  </si>
  <si>
    <t>PDA with New Brighton Golf Club</t>
  </si>
  <si>
    <t>Newbury Estate</t>
  </si>
  <si>
    <t>Stanhope Gardens</t>
  </si>
  <si>
    <t>FY02</t>
  </si>
  <si>
    <t>Panorama</t>
  </si>
  <si>
    <t>Glenfield</t>
  </si>
  <si>
    <t>FY06</t>
  </si>
  <si>
    <t>FY11</t>
  </si>
  <si>
    <t>PROPOSED</t>
  </si>
  <si>
    <t>ACQUISITION 
DATE</t>
  </si>
  <si>
    <t>Gledswood Hills</t>
  </si>
  <si>
    <t>FY21</t>
  </si>
  <si>
    <t>Marsden Park North</t>
  </si>
  <si>
    <t>Marsden Park</t>
  </si>
  <si>
    <t>PDA with MAC 1 MP Pty Ltd</t>
  </si>
  <si>
    <t>Moorebank</t>
  </si>
  <si>
    <t>MPC - Medium density housing</t>
  </si>
  <si>
    <t>PDA with Benedict Industries</t>
  </si>
  <si>
    <t>St Leonards</t>
  </si>
  <si>
    <t>Sydney Olympic Park</t>
  </si>
  <si>
    <t>PDA with Sydney Olympic Park Authority</t>
  </si>
  <si>
    <t>Waterloo</t>
  </si>
  <si>
    <t xml:space="preserve">2. CONSTRUCTION PROGRESS AS A PERCENTAGE OF COST. WHICH INCLUDES LAND SUBDIVISION BUT NOT LAND ACQUISITION. </t>
  </si>
  <si>
    <t>Doncaster</t>
  </si>
  <si>
    <t>MPC - Mix of land, housing &amp; medium density housing</t>
  </si>
  <si>
    <t xml:space="preserve"> FY18 </t>
  </si>
  <si>
    <t>Enclave</t>
  </si>
  <si>
    <t>Ascot Vale</t>
  </si>
  <si>
    <t>50% Mirvac Limited 50% Gresham Partners</t>
  </si>
  <si>
    <t>Wantirna South</t>
  </si>
  <si>
    <t>100% MWRDP (Mirvac Limited 20% equity interest)</t>
  </si>
  <si>
    <t>Stage 1</t>
  </si>
  <si>
    <t xml:space="preserve">FY11 </t>
  </si>
  <si>
    <t xml:space="preserve"> FY17 </t>
  </si>
  <si>
    <t>Stage 10</t>
  </si>
  <si>
    <t>Stage 5</t>
  </si>
  <si>
    <t xml:space="preserve">FY15 </t>
  </si>
  <si>
    <t xml:space="preserve"> FY16 </t>
  </si>
  <si>
    <t>Stage 6</t>
  </si>
  <si>
    <t>Stage 7</t>
  </si>
  <si>
    <t>Stage 8</t>
  </si>
  <si>
    <t>Stage 9</t>
  </si>
  <si>
    <t>Jack Road</t>
  </si>
  <si>
    <t>Cheltenham</t>
  </si>
  <si>
    <t>Rockbank</t>
  </si>
  <si>
    <t>50% Mirvac Limited 50% Jayaland Corporation</t>
  </si>
  <si>
    <t xml:space="preserve"> FY19 </t>
  </si>
  <si>
    <t>Stage 3</t>
  </si>
  <si>
    <t>Stage 4</t>
  </si>
  <si>
    <t>Waverley Park</t>
  </si>
  <si>
    <t>Mulgrave</t>
  </si>
  <si>
    <t>FY04</t>
  </si>
  <si>
    <t>FY07</t>
  </si>
  <si>
    <t>Stage 05</t>
  </si>
  <si>
    <t xml:space="preserve">FY10 </t>
  </si>
  <si>
    <t>FY10</t>
  </si>
  <si>
    <t>Stage 06</t>
  </si>
  <si>
    <t xml:space="preserve"> FY20 </t>
  </si>
  <si>
    <t>Stage 07</t>
  </si>
  <si>
    <t xml:space="preserve">FY08 </t>
  </si>
  <si>
    <t>Stage 09</t>
  </si>
  <si>
    <t xml:space="preserve">FY14 </t>
  </si>
  <si>
    <t>Yarra's Edge</t>
  </si>
  <si>
    <t>Docklands</t>
  </si>
  <si>
    <t>FY05</t>
  </si>
  <si>
    <t>Marina Berths</t>
  </si>
  <si>
    <t xml:space="preserve">FY05 </t>
  </si>
  <si>
    <t>Dallas Brooks Hall</t>
  </si>
  <si>
    <t>East Melbourne</t>
  </si>
  <si>
    <t>PDA</t>
  </si>
  <si>
    <t>Donnybrook Road</t>
  </si>
  <si>
    <t>Donnybrook</t>
  </si>
  <si>
    <t>FY31</t>
  </si>
  <si>
    <t>Smith's Lane</t>
  </si>
  <si>
    <t>Clyde North</t>
  </si>
  <si>
    <t>Art House</t>
  </si>
  <si>
    <t>South Brisbane</t>
  </si>
  <si>
    <t>Darien Street</t>
  </si>
  <si>
    <t>Bridgeman Downs</t>
  </si>
  <si>
    <t>Gainsborough Greens</t>
  </si>
  <si>
    <t>Pimpama</t>
  </si>
  <si>
    <t>FY22</t>
  </si>
  <si>
    <t>Precinct 1b - Forest Green</t>
  </si>
  <si>
    <t xml:space="preserve"> FY22 </t>
  </si>
  <si>
    <t>Precinct 5.1 - Green Park</t>
  </si>
  <si>
    <t>Precinct 6 - Green Park</t>
  </si>
  <si>
    <t>Precinct 6.1  - Green Park</t>
  </si>
  <si>
    <t xml:space="preserve">FY12 </t>
  </si>
  <si>
    <t>Precinct 6.3 - Green Park</t>
  </si>
  <si>
    <t>Precinct 7.1 - Green Park</t>
  </si>
  <si>
    <t>Greystone Terraces</t>
  </si>
  <si>
    <t>Everton Park</t>
  </si>
  <si>
    <t>Mariner's Peninsula</t>
  </si>
  <si>
    <t>Townsville</t>
  </si>
  <si>
    <t>FY09</t>
  </si>
  <si>
    <t>MPC - Land, Housing &amp; Apartments</t>
  </si>
  <si>
    <t>The Point - Land</t>
  </si>
  <si>
    <t>Newstead</t>
  </si>
  <si>
    <t>Waterfront, Park Precinct</t>
  </si>
  <si>
    <t>Unison Stage 1</t>
  </si>
  <si>
    <t>Unison Stage 2</t>
  </si>
  <si>
    <t>Greenbank</t>
  </si>
  <si>
    <t>FY34</t>
  </si>
  <si>
    <t>Beachside Leighton</t>
  </si>
  <si>
    <t>Leighton</t>
  </si>
  <si>
    <t>Highland Reserve At Jane Brook</t>
  </si>
  <si>
    <t xml:space="preserve">Jane Brook </t>
  </si>
  <si>
    <t>Stage 2 (urban)</t>
  </si>
  <si>
    <t xml:space="preserve">FY13 </t>
  </si>
  <si>
    <t>Stage 5 (rural)</t>
  </si>
  <si>
    <t>Mandurah</t>
  </si>
  <si>
    <t>100% Mirvac Development Fund - Meadow Springs</t>
  </si>
  <si>
    <t>Osprey Waters</t>
  </si>
  <si>
    <t>The Peninsula</t>
  </si>
  <si>
    <t>Burswood</t>
  </si>
  <si>
    <t>50% Mirvac Limited 50% AustralianSuper Fund</t>
  </si>
  <si>
    <t>Baldivis</t>
  </si>
  <si>
    <t>Claremont</t>
  </si>
  <si>
    <t>Kennedy Bay</t>
  </si>
  <si>
    <t>Port Kennedy</t>
  </si>
  <si>
    <t>PDA with WABGR</t>
  </si>
  <si>
    <t>West Swan</t>
  </si>
  <si>
    <t>Future Stages</t>
  </si>
  <si>
    <r>
      <t>SETTLEMENT/EXPECTED 
SETTLEMENT DATE</t>
    </r>
    <r>
      <rPr>
        <b/>
        <vertAlign val="superscript"/>
        <sz val="11"/>
        <color theme="3" tint="-0.249977111117893"/>
        <rFont val="Calibri"/>
        <family val="2"/>
        <scheme val="minor"/>
      </rPr>
      <t>1</t>
    </r>
  </si>
  <si>
    <t>Precinct 6B</t>
  </si>
  <si>
    <t>Stage 1D (Panorama)</t>
  </si>
  <si>
    <t>Stage 2A (Vista)</t>
  </si>
  <si>
    <t>Stage 3A</t>
  </si>
  <si>
    <t>Stage 3B</t>
  </si>
  <si>
    <t>Stage 3D</t>
  </si>
  <si>
    <t>Balance</t>
  </si>
  <si>
    <t>Retail</t>
  </si>
  <si>
    <t>ESTIMATED SETTLEMENT START</t>
  </si>
  <si>
    <t>ESTIMATED SETTLEMENT FINISH</t>
  </si>
  <si>
    <t>Land lots</t>
  </si>
  <si>
    <t>Housing</t>
  </si>
  <si>
    <t>Stage 3C</t>
  </si>
  <si>
    <t xml:space="preserve">1. EXPECTED SETTLEMENT DATES MAY VARY AS CIRCUMSTANCES CHANGE. </t>
  </si>
  <si>
    <t>Apartments (and townhouses)</t>
  </si>
  <si>
    <t>Marina berths</t>
  </si>
  <si>
    <t>Townhouses</t>
  </si>
  <si>
    <t>Apartments and townhouses</t>
  </si>
  <si>
    <t>Combination of 100% balance sheet and PDA</t>
  </si>
  <si>
    <t>Waterfront MWRDP, Pier Precinct</t>
  </si>
  <si>
    <t>Mandurah Syndicates - Meadow Springs</t>
  </si>
  <si>
    <t>Stage 21</t>
  </si>
  <si>
    <t>Stage 23</t>
  </si>
  <si>
    <t>Meadow Springs MWRDP Syndicate</t>
  </si>
  <si>
    <t>Seascapes Town Centre MWRDP Syndicate</t>
  </si>
  <si>
    <t>Tower 4</t>
  </si>
  <si>
    <t>Tower 5</t>
  </si>
  <si>
    <t>FY23</t>
  </si>
  <si>
    <t>FY33</t>
  </si>
  <si>
    <t>PDA with Urban Growth NSW</t>
  </si>
  <si>
    <t>FY26</t>
  </si>
  <si>
    <t>FY28</t>
  </si>
  <si>
    <t>Stage 2a</t>
  </si>
  <si>
    <t>Stage 3a</t>
  </si>
  <si>
    <t>Ebsworth</t>
  </si>
  <si>
    <t>No.8 Ebsworth &amp; Ovo</t>
  </si>
  <si>
    <t>Tramsheds</t>
  </si>
  <si>
    <t>Tullamore (formerly Eastern Golf Club)</t>
  </si>
  <si>
    <t>Woodlea</t>
  </si>
  <si>
    <t>Array - Tower 6</t>
  </si>
  <si>
    <t>Wharf's Entrance - Townhouse Stage 1</t>
  </si>
  <si>
    <t>Wharf's Entrance Tower 10 (Forge)</t>
  </si>
  <si>
    <t>Harcrest MWRDP</t>
  </si>
  <si>
    <t>Mandurah Syndicates MWRDP</t>
  </si>
  <si>
    <t>Meridian &amp; Prima</t>
  </si>
  <si>
    <t>Alex Avenue (The Avenue)</t>
  </si>
  <si>
    <t>Bondi, The Moreton</t>
  </si>
  <si>
    <t>Stage 1B</t>
  </si>
  <si>
    <t>Apartments (with mixed use)</t>
  </si>
  <si>
    <t xml:space="preserve"> FY17</t>
  </si>
  <si>
    <t>Land &amp;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</si>
</sst>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#&quot;m&quot;"/>
    <numFmt numFmtId="165" formatCode="mmm\ yy"/>
    <numFmt numFmtId="166" formatCode="&quot;$&quot;#,##0&quot;m&quot;;[Red]\(#,##0\)"/>
    <numFmt numFmtId="167" formatCode="&quot;$&quot;#,##0;[Red]\(#,##0\)"/>
    <numFmt numFmtId="168" formatCode="&quot;$&quot;#,##0.0&quot;m&quot;;[Red]\(#,##0.0\)"/>
    <numFmt numFmtId="169" formatCode="#,##0\ ;[Red]\(#,##0\)"/>
  </numFmts>
  <fonts count="10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vertAlign val="superscript"/>
      <sz val="11"/>
      <color theme="3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538ED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18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rgb="FF000080"/>
      </bottom>
      <diagonal/>
    </border>
    <border>
      <left/>
      <right/>
      <top style="medium">
        <color rgb="FF000080"/>
      </top>
      <bottom/>
      <diagonal/>
    </border>
    <border>
      <left/>
      <right/>
      <top/>
      <bottom style="medium">
        <color rgb="FF000080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 wrapText="1"/>
    </xf>
    <xf numFmtId="9" fontId="4" fillId="0" borderId="2" xfId="0" applyNumberFormat="1" applyFont="1" applyFill="1" applyBorder="1" applyAlignment="1">
      <alignment horizontal="right" wrapText="1"/>
    </xf>
    <xf numFmtId="0" fontId="6" fillId="0" borderId="0" xfId="0" applyNumberFormat="1" applyFont="1" applyFill="1" applyProtection="1"/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 applyProtection="1">
      <alignment horizontal="right"/>
    </xf>
    <xf numFmtId="166" fontId="6" fillId="0" borderId="0" xfId="0" applyNumberFormat="1" applyFont="1" applyFill="1" applyAlignment="1" applyProtection="1">
      <alignment horizontal="right"/>
    </xf>
    <xf numFmtId="165" fontId="6" fillId="0" borderId="0" xfId="0" applyNumberFormat="1" applyFont="1" applyFill="1" applyAlignment="1" applyProtection="1">
      <alignment horizontal="center"/>
    </xf>
    <xf numFmtId="9" fontId="8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/>
    <xf numFmtId="0" fontId="9" fillId="0" borderId="3" xfId="0" applyNumberFormat="1" applyFont="1" applyFill="1" applyBorder="1" applyProtection="1"/>
    <xf numFmtId="165" fontId="9" fillId="0" borderId="3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Alignment="1" applyProtection="1">
      <alignment horizontal="left"/>
      <protection locked="0"/>
    </xf>
    <xf numFmtId="168" fontId="9" fillId="0" borderId="3" xfId="0" applyNumberFormat="1" applyFont="1" applyFill="1" applyBorder="1" applyAlignment="1" applyProtection="1">
      <alignment horizontal="right"/>
    </xf>
    <xf numFmtId="169" fontId="9" fillId="0" borderId="3" xfId="0" applyNumberFormat="1" applyFont="1" applyFill="1" applyBorder="1" applyAlignment="1" applyProtection="1">
      <alignment horizontal="right"/>
    </xf>
    <xf numFmtId="165" fontId="9" fillId="0" borderId="3" xfId="0" quotePrefix="1" applyNumberFormat="1" applyFont="1" applyFill="1" applyBorder="1" applyAlignment="1" applyProtection="1">
      <alignment horizontal="center" vertical="top"/>
      <protection locked="0"/>
    </xf>
    <xf numFmtId="167" fontId="9" fillId="0" borderId="3" xfId="0" applyNumberFormat="1" applyFont="1" applyFill="1" applyBorder="1" applyAlignment="1" applyProtection="1">
      <alignment horizontal="right"/>
    </xf>
    <xf numFmtId="165" fontId="9" fillId="0" borderId="3" xfId="0" applyNumberFormat="1" applyFont="1" applyFill="1" applyBorder="1" applyAlignment="1" applyProtection="1">
      <alignment horizontal="center"/>
    </xf>
    <xf numFmtId="9" fontId="9" fillId="0" borderId="3" xfId="0" applyNumberFormat="1" applyFont="1" applyFill="1" applyBorder="1" applyAlignment="1" applyProtection="1">
      <alignment horizontal="right" vertical="top"/>
      <protection locked="0"/>
    </xf>
    <xf numFmtId="0" fontId="9" fillId="0" borderId="3" xfId="0" applyFont="1" applyFill="1" applyBorder="1"/>
    <xf numFmtId="165" fontId="6" fillId="0" borderId="0" xfId="0" applyNumberFormat="1" applyFont="1" applyFill="1" applyAlignment="1" applyProtection="1">
      <alignment horizontal="right"/>
      <protection locked="0"/>
    </xf>
    <xf numFmtId="165" fontId="6" fillId="0" borderId="0" xfId="0" applyNumberFormat="1" applyFont="1" applyFill="1" applyAlignment="1" applyProtection="1">
      <alignment horizontal="left"/>
      <protection locked="0"/>
    </xf>
    <xf numFmtId="168" fontId="6" fillId="0" borderId="0" xfId="0" applyNumberFormat="1" applyFont="1" applyFill="1" applyAlignment="1" applyProtection="1">
      <alignment horizontal="right"/>
      <protection locked="0"/>
    </xf>
    <xf numFmtId="169" fontId="6" fillId="0" borderId="0" xfId="0" applyNumberFormat="1" applyFont="1" applyFill="1" applyAlignment="1" applyProtection="1">
      <alignment horizontal="right"/>
      <protection locked="0"/>
    </xf>
    <xf numFmtId="165" fontId="8" fillId="0" borderId="0" xfId="0" quotePrefix="1" applyNumberFormat="1" applyFont="1" applyFill="1" applyBorder="1" applyAlignment="1" applyProtection="1">
      <alignment horizontal="center" vertical="top"/>
      <protection locked="0"/>
    </xf>
    <xf numFmtId="165" fontId="8" fillId="0" borderId="0" xfId="0" applyNumberFormat="1" applyFont="1" applyFill="1" applyBorder="1" applyAlignment="1" applyProtection="1">
      <alignment horizontal="center" vertical="top"/>
      <protection locked="0"/>
    </xf>
    <xf numFmtId="9" fontId="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Alignment="1">
      <alignment horizontal="center"/>
    </xf>
    <xf numFmtId="9" fontId="0" fillId="0" borderId="0" xfId="0" applyNumberFormat="1" applyFill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/>
    <xf numFmtId="165" fontId="4" fillId="0" borderId="0" xfId="0" applyNumberFormat="1" applyFont="1" applyFill="1" applyAlignment="1">
      <alignment horizontal="left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wrapText="1"/>
    </xf>
    <xf numFmtId="169" fontId="6" fillId="0" borderId="0" xfId="0" applyNumberFormat="1" applyFont="1" applyFill="1" applyAlignment="1" applyProtection="1">
      <alignment horizontal="center"/>
      <protection locked="0"/>
    </xf>
    <xf numFmtId="165" fontId="8" fillId="0" borderId="0" xfId="0" quotePrefix="1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Alignment="1" applyProtection="1">
      <alignment horizontal="center"/>
    </xf>
    <xf numFmtId="168" fontId="9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/>
    <xf numFmtId="165" fontId="9" fillId="0" borderId="3" xfId="0" quotePrefix="1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9" fillId="0" borderId="3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 applyProtection="1">
      <protection locked="0"/>
    </xf>
    <xf numFmtId="165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 applyProtection="1">
      <alignment horizontal="right"/>
    </xf>
    <xf numFmtId="9" fontId="0" fillId="0" borderId="0" xfId="0" applyNumberForma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3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/>
    <xf numFmtId="0" fontId="9" fillId="0" borderId="3" xfId="0" applyFont="1" applyFill="1" applyBorder="1" applyAlignment="1"/>
    <xf numFmtId="165" fontId="4" fillId="0" borderId="0" xfId="0" applyNumberFormat="1" applyFont="1" applyFill="1" applyAlignment="1"/>
    <xf numFmtId="0" fontId="0" fillId="0" borderId="0" xfId="0" applyFill="1" applyAlignment="1">
      <alignment horizontal="left"/>
    </xf>
    <xf numFmtId="169" fontId="6" fillId="0" borderId="0" xfId="0" applyNumberFormat="1" applyFont="1" applyFill="1" applyAlignment="1" applyProtection="1">
      <alignment horizontal="left" indent="3"/>
      <protection locked="0"/>
    </xf>
    <xf numFmtId="0" fontId="9" fillId="0" borderId="3" xfId="0" applyNumberFormat="1" applyFont="1" applyFill="1" applyBorder="1" applyAlignment="1" applyProtection="1">
      <alignment horizontal="left" indent="3"/>
      <protection locked="0"/>
    </xf>
    <xf numFmtId="0" fontId="0" fillId="0" borderId="0" xfId="0" applyFill="1" applyAlignment="1">
      <alignment horizontal="left" indent="3"/>
    </xf>
    <xf numFmtId="165" fontId="8" fillId="0" borderId="0" xfId="0" quotePrefix="1" applyNumberFormat="1" applyFont="1" applyFill="1" applyBorder="1" applyAlignment="1" applyProtection="1">
      <alignment horizontal="left" vertical="top"/>
      <protection locked="0"/>
    </xf>
    <xf numFmtId="165" fontId="8" fillId="0" borderId="0" xfId="0" applyNumberFormat="1" applyFont="1" applyFill="1" applyBorder="1" applyAlignment="1" applyProtection="1">
      <alignment horizontal="left" vertical="top"/>
      <protection locked="0"/>
    </xf>
    <xf numFmtId="167" fontId="6" fillId="0" borderId="0" xfId="0" applyNumberFormat="1" applyFont="1" applyFill="1" applyAlignment="1" applyProtection="1">
      <alignment horizontal="left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Fill="1" applyBorder="1"/>
    <xf numFmtId="0" fontId="0" fillId="0" borderId="5" xfId="0" applyFill="1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5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/>
    </xf>
    <xf numFmtId="0" fontId="8" fillId="0" borderId="0" xfId="0" applyNumberFormat="1" applyFont="1" applyFill="1" applyProtection="1"/>
    <xf numFmtId="165" fontId="8" fillId="0" borderId="0" xfId="0" applyNumberFormat="1" applyFont="1" applyFill="1" applyAlignment="1" applyProtection="1">
      <alignment horizontal="right"/>
      <protection locked="0"/>
    </xf>
    <xf numFmtId="165" fontId="8" fillId="0" borderId="0" xfId="0" applyNumberFormat="1" applyFont="1" applyFill="1" applyAlignment="1" applyProtection="1">
      <alignment horizontal="left"/>
      <protection locked="0"/>
    </xf>
    <xf numFmtId="168" fontId="8" fillId="0" borderId="0" xfId="0" applyNumberFormat="1" applyFont="1" applyFill="1" applyAlignment="1" applyProtection="1">
      <alignment horizontal="right"/>
      <protection locked="0"/>
    </xf>
    <xf numFmtId="169" fontId="8" fillId="0" borderId="0" xfId="0" applyNumberFormat="1" applyFont="1" applyFill="1" applyAlignment="1" applyProtection="1">
      <alignment horizontal="right"/>
      <protection locked="0"/>
    </xf>
    <xf numFmtId="167" fontId="8" fillId="0" borderId="0" xfId="0" applyNumberFormat="1" applyFont="1" applyFill="1" applyAlignment="1" applyProtection="1">
      <alignment horizontal="right"/>
    </xf>
    <xf numFmtId="0" fontId="8" fillId="0" borderId="0" xfId="0" applyNumberFormat="1" applyFont="1" applyFill="1" applyAlignment="1" applyProtection="1"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9" fontId="8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0" fontId="9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5" fontId="4" fillId="0" borderId="4" xfId="0" applyNumberFormat="1" applyFont="1" applyFill="1" applyBorder="1" applyAlignment="1">
      <alignment horizontal="right" wrapText="1"/>
    </xf>
    <xf numFmtId="165" fontId="4" fillId="0" borderId="5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 wrapText="1" indent="3"/>
    </xf>
    <xf numFmtId="0" fontId="4" fillId="0" borderId="5" xfId="0" applyFont="1" applyFill="1" applyBorder="1" applyAlignment="1">
      <alignment horizontal="left" wrapText="1" indent="3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06\Blackbooks\Development\1.%20PC\Submission_120726\VIC%20120726_DE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National%20Development%20Finance\Consolidated\01-Reporting\01%20Full%20Year%20End\FY15\Property%20Compendium\PC%20checks%20for%20IR\Received%20from%20states\VIC%20Summary%20P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National%20Development%20Finance\Consolidated\01-Reporting\01%20Full%20Year%20End\FY15\Property%20Compendium\PC%20checks%20for%20IR\Received%20from%20states\WA%20Summary%20PC%20Resi_FY15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W"/>
      <sheetName val="VIC"/>
      <sheetName val="QLD"/>
      <sheetName val="WA"/>
    </sheetNames>
    <sheetDataSet>
      <sheetData sheetId="0" refreshError="1">
        <row r="79">
          <cell r="A79" t="str">
            <v xml:space="preserve">1. EXPECTED SETTLEMENT DATES MAY VARY AS CIRCUMSTANCES CHANGE.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W"/>
      <sheetName val="VIC"/>
      <sheetName val="QLD"/>
      <sheetName val="WA"/>
    </sheetNames>
    <sheetDataSet>
      <sheetData sheetId="0"/>
      <sheetData sheetId="1"/>
      <sheetData sheetId="2">
        <row r="44">
          <cell r="A44" t="str">
            <v xml:space="preserve">1. EXPECTED SETTLEMENT DATES MAY VARY AS CIRCUMSTANCES CHANGE.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showGridLines="0" view="pageBreakPreview" zoomScale="6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72" sqref="H72"/>
    </sheetView>
  </sheetViews>
  <sheetFormatPr defaultColWidth="9.140625" defaultRowHeight="15" outlineLevelCol="1" x14ac:dyDescent="0.25"/>
  <cols>
    <col min="1" max="1" width="41.42578125" style="12" bestFit="1" customWidth="1"/>
    <col min="2" max="2" width="22.5703125" style="12" customWidth="1"/>
    <col min="3" max="3" width="2.7109375" style="12" customWidth="1"/>
    <col min="4" max="4" width="24.85546875" style="12" customWidth="1"/>
    <col min="5" max="7" width="22.5703125" style="94" customWidth="1"/>
    <col min="8" max="13" width="22.5703125" style="94" customWidth="1" outlineLevel="1"/>
    <col min="14" max="15" width="22.5703125" style="94" hidden="1" customWidth="1" outlineLevel="1"/>
    <col min="16" max="16" width="22.5703125" style="105" customWidth="1" collapsed="1"/>
    <col min="17" max="17" width="47.42578125" style="92" customWidth="1"/>
    <col min="18" max="18" width="59.5703125" style="92" bestFit="1" customWidth="1"/>
    <col min="19" max="16384" width="9.140625" style="12"/>
  </cols>
  <sheetData>
    <row r="1" spans="1:18" ht="18.75" x14ac:dyDescent="0.3">
      <c r="A1" s="1"/>
      <c r="B1" s="2"/>
      <c r="C1" s="3"/>
      <c r="D1" s="4"/>
      <c r="E1" s="5"/>
      <c r="F1" s="2"/>
      <c r="G1" s="2"/>
      <c r="H1" s="2"/>
      <c r="I1" s="2"/>
      <c r="J1" s="100"/>
      <c r="K1" s="100"/>
      <c r="L1" s="2"/>
      <c r="M1" s="7"/>
      <c r="N1" s="2"/>
      <c r="O1" s="2"/>
      <c r="P1" s="9"/>
      <c r="Q1" s="11"/>
      <c r="R1" s="11"/>
    </row>
    <row r="2" spans="1:18" ht="19.5" thickBot="1" x14ac:dyDescent="0.35">
      <c r="A2" s="13" t="s">
        <v>0</v>
      </c>
      <c r="B2" s="14"/>
      <c r="C2" s="15"/>
      <c r="D2" s="4"/>
      <c r="E2" s="16"/>
      <c r="F2" s="14"/>
      <c r="G2" s="14"/>
      <c r="H2" s="14"/>
      <c r="I2" s="14"/>
      <c r="J2" s="101"/>
      <c r="K2" s="101"/>
      <c r="L2" s="14"/>
      <c r="M2" s="18"/>
      <c r="N2" s="14"/>
      <c r="O2" s="14"/>
      <c r="P2" s="20"/>
      <c r="Q2" s="95"/>
      <c r="R2" s="95"/>
    </row>
    <row r="3" spans="1:18" ht="39" customHeight="1" thickTop="1" x14ac:dyDescent="0.25">
      <c r="A3" s="133"/>
      <c r="B3" s="156" t="s">
        <v>1</v>
      </c>
      <c r="C3" s="23"/>
      <c r="D3" s="150" t="s">
        <v>2</v>
      </c>
      <c r="E3" s="24" t="s">
        <v>3</v>
      </c>
      <c r="F3" s="158" t="s">
        <v>4</v>
      </c>
      <c r="G3" s="158" t="s">
        <v>5</v>
      </c>
      <c r="H3" s="158" t="s">
        <v>6</v>
      </c>
      <c r="I3" s="158" t="s">
        <v>7</v>
      </c>
      <c r="J3" s="158" t="s">
        <v>188</v>
      </c>
      <c r="K3" s="158"/>
      <c r="L3" s="158" t="s">
        <v>8</v>
      </c>
      <c r="M3" s="158"/>
      <c r="N3" s="158" t="s">
        <v>9</v>
      </c>
      <c r="O3" s="158"/>
      <c r="P3" s="25" t="s">
        <v>10</v>
      </c>
      <c r="Q3" s="150" t="s">
        <v>11</v>
      </c>
      <c r="R3" s="150" t="s">
        <v>12</v>
      </c>
    </row>
    <row r="4" spans="1:18" ht="18" thickBot="1" x14ac:dyDescent="0.3">
      <c r="A4" s="134" t="s">
        <v>13</v>
      </c>
      <c r="B4" s="157"/>
      <c r="C4" s="26"/>
      <c r="D4" s="151"/>
      <c r="E4" s="27" t="s">
        <v>14</v>
      </c>
      <c r="F4" s="159"/>
      <c r="G4" s="159"/>
      <c r="H4" s="159"/>
      <c r="I4" s="159"/>
      <c r="J4" s="135" t="s">
        <v>15</v>
      </c>
      <c r="K4" s="135" t="s">
        <v>16</v>
      </c>
      <c r="L4" s="136" t="s">
        <v>15</v>
      </c>
      <c r="M4" s="102" t="s">
        <v>16</v>
      </c>
      <c r="N4" s="135" t="s">
        <v>15</v>
      </c>
      <c r="O4" s="135" t="s">
        <v>16</v>
      </c>
      <c r="P4" s="31" t="s">
        <v>17</v>
      </c>
      <c r="Q4" s="151"/>
      <c r="R4" s="151"/>
    </row>
    <row r="5" spans="1:18" x14ac:dyDescent="0.25">
      <c r="A5" s="32"/>
      <c r="B5" s="33"/>
      <c r="C5" s="34"/>
      <c r="D5" s="35"/>
      <c r="E5" s="36"/>
      <c r="F5" s="37"/>
      <c r="G5" s="37"/>
      <c r="H5" s="37"/>
      <c r="I5" s="37"/>
      <c r="J5" s="103"/>
      <c r="K5" s="103"/>
      <c r="L5" s="39"/>
      <c r="M5" s="40"/>
      <c r="N5" s="104"/>
      <c r="O5" s="104"/>
      <c r="P5" s="42"/>
      <c r="Q5" s="99"/>
      <c r="R5" s="111"/>
    </row>
    <row r="6" spans="1:18" x14ac:dyDescent="0.25">
      <c r="A6" s="45" t="s">
        <v>234</v>
      </c>
      <c r="B6" s="46"/>
      <c r="C6" s="47"/>
      <c r="D6" s="48" t="s">
        <v>18</v>
      </c>
      <c r="E6" s="49">
        <v>163.93</v>
      </c>
      <c r="F6" s="50">
        <v>389</v>
      </c>
      <c r="G6" s="50">
        <v>320</v>
      </c>
      <c r="H6" s="50">
        <v>267</v>
      </c>
      <c r="I6" s="50">
        <v>247</v>
      </c>
      <c r="J6" s="93" t="s">
        <v>19</v>
      </c>
      <c r="K6" s="93" t="s">
        <v>20</v>
      </c>
      <c r="L6" s="52">
        <v>280000</v>
      </c>
      <c r="M6" s="52">
        <v>731533</v>
      </c>
      <c r="N6" s="46" t="s">
        <v>19</v>
      </c>
      <c r="O6" s="46" t="s">
        <v>20</v>
      </c>
      <c r="P6" s="54"/>
      <c r="Q6" s="98" t="s">
        <v>21</v>
      </c>
      <c r="R6" s="112" t="s">
        <v>22</v>
      </c>
    </row>
    <row r="7" spans="1:18" x14ac:dyDescent="0.25">
      <c r="A7" s="32" t="s">
        <v>23</v>
      </c>
      <c r="B7" s="56">
        <v>41091</v>
      </c>
      <c r="C7" s="56"/>
      <c r="D7" s="57"/>
      <c r="E7" s="58">
        <v>106.90867</v>
      </c>
      <c r="F7" s="59">
        <v>260</v>
      </c>
      <c r="G7" s="59">
        <v>242</v>
      </c>
      <c r="H7" s="59">
        <v>234</v>
      </c>
      <c r="I7" s="59">
        <v>214</v>
      </c>
      <c r="J7" s="86" t="s">
        <v>19</v>
      </c>
      <c r="K7" s="90" t="s">
        <v>24</v>
      </c>
      <c r="L7" s="39">
        <v>295000</v>
      </c>
      <c r="M7" s="39">
        <v>731533</v>
      </c>
      <c r="N7" s="90" t="s">
        <v>19</v>
      </c>
      <c r="O7" s="90" t="s">
        <v>20</v>
      </c>
      <c r="P7" s="62">
        <v>0.9</v>
      </c>
      <c r="Q7" s="99"/>
      <c r="R7" s="99"/>
    </row>
    <row r="8" spans="1:18" x14ac:dyDescent="0.25">
      <c r="A8" s="32" t="s">
        <v>25</v>
      </c>
      <c r="B8" s="56">
        <v>41275</v>
      </c>
      <c r="C8" s="56"/>
      <c r="D8" s="57"/>
      <c r="E8" s="58">
        <v>13.912031900000001</v>
      </c>
      <c r="F8" s="59">
        <v>41</v>
      </c>
      <c r="G8" s="59">
        <v>33</v>
      </c>
      <c r="H8" s="59">
        <v>33</v>
      </c>
      <c r="I8" s="59">
        <v>33</v>
      </c>
      <c r="J8" s="86" t="s">
        <v>26</v>
      </c>
      <c r="K8" s="90" t="s">
        <v>24</v>
      </c>
      <c r="L8" s="39">
        <v>312900</v>
      </c>
      <c r="M8" s="39">
        <v>550000</v>
      </c>
      <c r="N8" s="90" t="s">
        <v>26</v>
      </c>
      <c r="O8" s="90" t="s">
        <v>20</v>
      </c>
      <c r="P8" s="62">
        <v>0.8</v>
      </c>
      <c r="Q8" s="99"/>
      <c r="R8" s="99"/>
    </row>
    <row r="9" spans="1:18" x14ac:dyDescent="0.25">
      <c r="A9" s="32" t="s">
        <v>27</v>
      </c>
      <c r="B9" s="56">
        <v>41821</v>
      </c>
      <c r="C9" s="56"/>
      <c r="D9" s="57"/>
      <c r="E9" s="58">
        <v>43.107800300000001</v>
      </c>
      <c r="F9" s="59">
        <v>88</v>
      </c>
      <c r="G9" s="59">
        <v>45</v>
      </c>
      <c r="H9" s="59">
        <v>0</v>
      </c>
      <c r="I9" s="59">
        <v>0</v>
      </c>
      <c r="J9" s="86" t="s">
        <v>28</v>
      </c>
      <c r="K9" s="90" t="s">
        <v>28</v>
      </c>
      <c r="L9" s="39">
        <v>280000</v>
      </c>
      <c r="M9" s="39">
        <v>373000</v>
      </c>
      <c r="N9" s="90" t="s">
        <v>29</v>
      </c>
      <c r="O9" s="90" t="s">
        <v>29</v>
      </c>
      <c r="P9" s="62">
        <v>0</v>
      </c>
      <c r="Q9" s="99"/>
      <c r="R9" s="99"/>
    </row>
    <row r="11" spans="1:18" x14ac:dyDescent="0.25">
      <c r="A11" s="45" t="s">
        <v>235</v>
      </c>
      <c r="B11" s="46">
        <v>41609</v>
      </c>
      <c r="C11" s="47"/>
      <c r="D11" s="48" t="s">
        <v>30</v>
      </c>
      <c r="E11" s="49">
        <v>250.179</v>
      </c>
      <c r="F11" s="50">
        <v>191</v>
      </c>
      <c r="G11" s="50">
        <v>190</v>
      </c>
      <c r="H11" s="50">
        <v>189</v>
      </c>
      <c r="I11" s="50">
        <v>0</v>
      </c>
      <c r="J11" s="93" t="s">
        <v>31</v>
      </c>
      <c r="K11" s="93" t="s">
        <v>31</v>
      </c>
      <c r="L11" s="52">
        <v>725000</v>
      </c>
      <c r="M11" s="52">
        <v>3795000</v>
      </c>
      <c r="N11" s="46" t="s">
        <v>31</v>
      </c>
      <c r="O11" s="46" t="s">
        <v>31</v>
      </c>
      <c r="P11" s="54">
        <v>0.2</v>
      </c>
      <c r="Q11" s="98" t="s">
        <v>32</v>
      </c>
      <c r="R11" s="112" t="s">
        <v>22</v>
      </c>
    </row>
    <row r="13" spans="1:18" x14ac:dyDescent="0.25">
      <c r="A13" s="45" t="s">
        <v>33</v>
      </c>
      <c r="B13" s="46"/>
      <c r="C13" s="47"/>
      <c r="D13" s="48" t="s">
        <v>33</v>
      </c>
      <c r="E13" s="49">
        <v>220.65</v>
      </c>
      <c r="F13" s="50">
        <v>651</v>
      </c>
      <c r="G13" s="50">
        <v>648</v>
      </c>
      <c r="H13" s="50">
        <v>648</v>
      </c>
      <c r="I13" s="50">
        <v>648</v>
      </c>
      <c r="J13" s="93" t="s">
        <v>34</v>
      </c>
      <c r="K13" s="93" t="s">
        <v>29</v>
      </c>
      <c r="L13" s="52">
        <v>260000</v>
      </c>
      <c r="M13" s="52">
        <v>746000</v>
      </c>
      <c r="N13" s="46" t="s">
        <v>34</v>
      </c>
      <c r="O13" s="46" t="s">
        <v>29</v>
      </c>
      <c r="P13" s="54"/>
      <c r="Q13" s="98" t="s">
        <v>21</v>
      </c>
      <c r="R13" s="112" t="s">
        <v>22</v>
      </c>
    </row>
    <row r="14" spans="1:18" x14ac:dyDescent="0.25">
      <c r="A14" s="32" t="s">
        <v>36</v>
      </c>
      <c r="B14" s="56">
        <v>39326</v>
      </c>
      <c r="C14" s="56"/>
      <c r="D14" s="57"/>
      <c r="E14" s="58">
        <v>217.43</v>
      </c>
      <c r="F14" s="59">
        <v>646</v>
      </c>
      <c r="G14" s="59">
        <v>646</v>
      </c>
      <c r="H14" s="59">
        <v>646</v>
      </c>
      <c r="I14" s="59">
        <v>646</v>
      </c>
      <c r="J14" s="86" t="s">
        <v>34</v>
      </c>
      <c r="K14" s="90" t="s">
        <v>26</v>
      </c>
      <c r="L14" s="39">
        <v>260000</v>
      </c>
      <c r="M14" s="39">
        <v>746000</v>
      </c>
      <c r="N14" s="90" t="s">
        <v>34</v>
      </c>
      <c r="O14" s="90" t="s">
        <v>26</v>
      </c>
      <c r="P14" s="62">
        <v>1</v>
      </c>
      <c r="Q14" s="99"/>
      <c r="R14" s="99"/>
    </row>
    <row r="15" spans="1:18" x14ac:dyDescent="0.25">
      <c r="A15" s="32" t="s">
        <v>37</v>
      </c>
      <c r="B15" s="56">
        <v>41518</v>
      </c>
      <c r="C15" s="56"/>
      <c r="D15" s="57"/>
      <c r="E15" s="58">
        <v>3.2202826</v>
      </c>
      <c r="F15" s="59">
        <v>5</v>
      </c>
      <c r="G15" s="59">
        <v>2</v>
      </c>
      <c r="H15" s="59">
        <v>2</v>
      </c>
      <c r="I15" s="59">
        <v>2</v>
      </c>
      <c r="J15" s="86" t="s">
        <v>19</v>
      </c>
      <c r="K15" s="90" t="s">
        <v>28</v>
      </c>
      <c r="L15" s="39">
        <v>359900</v>
      </c>
      <c r="M15" s="39">
        <v>550000</v>
      </c>
      <c r="N15" s="90" t="s">
        <v>19</v>
      </c>
      <c r="O15" s="90" t="s">
        <v>29</v>
      </c>
      <c r="P15" s="62">
        <v>1</v>
      </c>
      <c r="Q15" s="99"/>
      <c r="R15" s="99"/>
    </row>
    <row r="17" spans="1:18" x14ac:dyDescent="0.25">
      <c r="A17" s="45" t="s">
        <v>38</v>
      </c>
      <c r="B17" s="46"/>
      <c r="C17" s="47"/>
      <c r="D17" s="48" t="s">
        <v>33</v>
      </c>
      <c r="E17" s="49">
        <v>144.19</v>
      </c>
      <c r="F17" s="50">
        <v>249</v>
      </c>
      <c r="G17" s="50">
        <v>247</v>
      </c>
      <c r="H17" s="50">
        <v>247</v>
      </c>
      <c r="I17" s="50">
        <v>247</v>
      </c>
      <c r="J17" s="93" t="s">
        <v>34</v>
      </c>
      <c r="K17" s="93" t="s">
        <v>31</v>
      </c>
      <c r="L17" s="52">
        <v>245000</v>
      </c>
      <c r="M17" s="52">
        <v>4664000</v>
      </c>
      <c r="N17" s="46" t="s">
        <v>34</v>
      </c>
      <c r="O17" s="46" t="s">
        <v>31</v>
      </c>
      <c r="P17" s="54"/>
      <c r="Q17" s="98" t="s">
        <v>21</v>
      </c>
      <c r="R17" s="112" t="s">
        <v>22</v>
      </c>
    </row>
    <row r="18" spans="1:18" x14ac:dyDescent="0.25">
      <c r="A18" s="32" t="s">
        <v>36</v>
      </c>
      <c r="B18" s="56">
        <v>40513</v>
      </c>
      <c r="C18" s="56"/>
      <c r="D18" s="57"/>
      <c r="E18" s="58">
        <v>118.37</v>
      </c>
      <c r="F18" s="59">
        <v>191</v>
      </c>
      <c r="G18" s="59">
        <v>191</v>
      </c>
      <c r="H18" s="59">
        <v>191</v>
      </c>
      <c r="I18" s="59">
        <v>191</v>
      </c>
      <c r="J18" s="86" t="s">
        <v>34</v>
      </c>
      <c r="K18" s="90" t="s">
        <v>26</v>
      </c>
      <c r="L18" s="39">
        <v>245000</v>
      </c>
      <c r="M18" s="39">
        <v>4664000</v>
      </c>
      <c r="N18" s="90" t="s">
        <v>34</v>
      </c>
      <c r="O18" s="90" t="s">
        <v>26</v>
      </c>
      <c r="P18" s="62">
        <v>1</v>
      </c>
      <c r="Q18" s="99"/>
      <c r="R18" s="99"/>
    </row>
    <row r="19" spans="1:18" x14ac:dyDescent="0.25">
      <c r="A19" s="32" t="s">
        <v>39</v>
      </c>
      <c r="B19" s="56">
        <v>40513</v>
      </c>
      <c r="C19" s="56"/>
      <c r="D19" s="57"/>
      <c r="E19" s="58">
        <v>25.8172444</v>
      </c>
      <c r="F19" s="59">
        <v>58</v>
      </c>
      <c r="G19" s="59">
        <v>56</v>
      </c>
      <c r="H19" s="59">
        <v>56</v>
      </c>
      <c r="I19" s="59">
        <v>56</v>
      </c>
      <c r="J19" s="86" t="s">
        <v>40</v>
      </c>
      <c r="K19" s="90" t="s">
        <v>41</v>
      </c>
      <c r="L19" s="39">
        <v>245000</v>
      </c>
      <c r="M19" s="39">
        <v>315000</v>
      </c>
      <c r="N19" s="90" t="s">
        <v>40</v>
      </c>
      <c r="O19" s="90" t="s">
        <v>31</v>
      </c>
      <c r="P19" s="62">
        <v>1</v>
      </c>
      <c r="Q19" s="99"/>
      <c r="R19" s="99"/>
    </row>
    <row r="21" spans="1:18" x14ac:dyDescent="0.25">
      <c r="A21" s="45" t="s">
        <v>42</v>
      </c>
      <c r="B21" s="46">
        <v>38899</v>
      </c>
      <c r="C21" s="47"/>
      <c r="D21" s="48" t="s">
        <v>42</v>
      </c>
      <c r="E21" s="49">
        <v>99.025522000000009</v>
      </c>
      <c r="F21" s="50">
        <v>444</v>
      </c>
      <c r="G21" s="50">
        <v>442</v>
      </c>
      <c r="H21" s="50">
        <v>368</v>
      </c>
      <c r="I21" s="50">
        <v>366</v>
      </c>
      <c r="J21" s="93" t="s">
        <v>43</v>
      </c>
      <c r="K21" s="93" t="s">
        <v>29</v>
      </c>
      <c r="L21" s="52">
        <v>135000</v>
      </c>
      <c r="M21" s="52">
        <v>446000</v>
      </c>
      <c r="N21" s="46" t="s">
        <v>43</v>
      </c>
      <c r="O21" s="46" t="s">
        <v>29</v>
      </c>
      <c r="P21" s="54">
        <v>0.99</v>
      </c>
      <c r="Q21" s="98" t="s">
        <v>21</v>
      </c>
      <c r="R21" s="112" t="s">
        <v>22</v>
      </c>
    </row>
    <row r="23" spans="1:18" x14ac:dyDescent="0.25">
      <c r="A23" s="45" t="s">
        <v>44</v>
      </c>
      <c r="B23" s="46"/>
      <c r="C23" s="47"/>
      <c r="D23" s="48" t="s">
        <v>44</v>
      </c>
      <c r="E23" s="49">
        <v>1830.84</v>
      </c>
      <c r="F23" s="50">
        <v>6055</v>
      </c>
      <c r="G23" s="50">
        <v>1014</v>
      </c>
      <c r="H23" s="50">
        <v>944</v>
      </c>
      <c r="I23" s="50">
        <v>546</v>
      </c>
      <c r="J23" s="93" t="s">
        <v>19</v>
      </c>
      <c r="K23" s="93" t="s">
        <v>217</v>
      </c>
      <c r="L23" s="52">
        <v>110000</v>
      </c>
      <c r="M23" s="52">
        <v>541000</v>
      </c>
      <c r="N23" s="46" t="s">
        <v>19</v>
      </c>
      <c r="O23" s="46" t="s">
        <v>45</v>
      </c>
      <c r="P23" s="54"/>
      <c r="Q23" s="98" t="s">
        <v>46</v>
      </c>
      <c r="R23" s="112" t="s">
        <v>47</v>
      </c>
    </row>
    <row r="24" spans="1:18" x14ac:dyDescent="0.25">
      <c r="A24" s="32" t="s">
        <v>96</v>
      </c>
      <c r="B24" s="56">
        <v>40878</v>
      </c>
      <c r="C24" s="56"/>
      <c r="D24" s="57"/>
      <c r="E24" s="58">
        <v>63.214078999999998</v>
      </c>
      <c r="F24" s="59">
        <v>238</v>
      </c>
      <c r="G24" s="59">
        <v>236</v>
      </c>
      <c r="H24" s="59">
        <v>235</v>
      </c>
      <c r="I24" s="59">
        <v>235</v>
      </c>
      <c r="J24" s="86" t="s">
        <v>19</v>
      </c>
      <c r="K24" s="90" t="s">
        <v>28</v>
      </c>
      <c r="L24" s="39">
        <v>173000</v>
      </c>
      <c r="M24" s="39">
        <v>541000</v>
      </c>
      <c r="N24" s="90" t="s">
        <v>19</v>
      </c>
      <c r="O24" s="90" t="s">
        <v>29</v>
      </c>
      <c r="P24" s="62">
        <v>1</v>
      </c>
      <c r="Q24" s="99"/>
      <c r="R24" s="99"/>
    </row>
    <row r="25" spans="1:18" x14ac:dyDescent="0.25">
      <c r="A25" s="32" t="s">
        <v>39</v>
      </c>
      <c r="B25" s="56">
        <v>40878</v>
      </c>
      <c r="C25" s="56"/>
      <c r="D25" s="57"/>
      <c r="E25" s="58">
        <v>22.949000000000005</v>
      </c>
      <c r="F25" s="59">
        <v>99</v>
      </c>
      <c r="G25" s="59">
        <v>99</v>
      </c>
      <c r="H25" s="59">
        <v>97</v>
      </c>
      <c r="I25" s="59">
        <v>97</v>
      </c>
      <c r="J25" s="86" t="s">
        <v>19</v>
      </c>
      <c r="K25" s="90" t="s">
        <v>28</v>
      </c>
      <c r="L25" s="39">
        <v>172000</v>
      </c>
      <c r="M25" s="39">
        <v>304000</v>
      </c>
      <c r="N25" s="90" t="s">
        <v>19</v>
      </c>
      <c r="O25" s="90" t="s">
        <v>29</v>
      </c>
      <c r="P25" s="62">
        <v>1</v>
      </c>
      <c r="Q25" s="99"/>
      <c r="R25" s="99"/>
    </row>
    <row r="26" spans="1:18" x14ac:dyDescent="0.25">
      <c r="A26" s="32" t="s">
        <v>112</v>
      </c>
      <c r="B26" s="56">
        <v>40878</v>
      </c>
      <c r="C26" s="56"/>
      <c r="D26" s="57"/>
      <c r="E26" s="58">
        <v>54.573999999999998</v>
      </c>
      <c r="F26" s="59">
        <v>260</v>
      </c>
      <c r="G26" s="59">
        <v>234</v>
      </c>
      <c r="H26" s="59">
        <v>215</v>
      </c>
      <c r="I26" s="59">
        <v>187</v>
      </c>
      <c r="J26" s="86" t="s">
        <v>26</v>
      </c>
      <c r="K26" s="90" t="s">
        <v>28</v>
      </c>
      <c r="L26" s="39">
        <v>110000</v>
      </c>
      <c r="M26" s="39">
        <v>383000</v>
      </c>
      <c r="N26" s="90" t="s">
        <v>26</v>
      </c>
      <c r="O26" s="90" t="s">
        <v>29</v>
      </c>
      <c r="P26" s="62">
        <v>0.85</v>
      </c>
      <c r="Q26" s="99"/>
      <c r="R26" s="99"/>
    </row>
    <row r="27" spans="1:18" x14ac:dyDescent="0.25">
      <c r="A27" s="32" t="s">
        <v>113</v>
      </c>
      <c r="B27" s="56">
        <v>40878</v>
      </c>
      <c r="C27" s="56"/>
      <c r="D27" s="57"/>
      <c r="E27" s="58">
        <v>49.298999999999999</v>
      </c>
      <c r="F27" s="59">
        <v>192</v>
      </c>
      <c r="G27" s="59">
        <v>138</v>
      </c>
      <c r="H27" s="59">
        <v>138</v>
      </c>
      <c r="I27" s="59">
        <v>27</v>
      </c>
      <c r="J27" s="86" t="s">
        <v>26</v>
      </c>
      <c r="K27" s="90" t="s">
        <v>24</v>
      </c>
      <c r="L27" s="39">
        <v>179000</v>
      </c>
      <c r="M27" s="39">
        <v>374000</v>
      </c>
      <c r="N27" s="90" t="s">
        <v>26</v>
      </c>
      <c r="O27" s="90" t="s">
        <v>20</v>
      </c>
      <c r="P27" s="62">
        <v>0.75</v>
      </c>
      <c r="Q27" s="99"/>
      <c r="R27" s="99"/>
    </row>
    <row r="28" spans="1:18" x14ac:dyDescent="0.25">
      <c r="A28" s="32" t="s">
        <v>100</v>
      </c>
      <c r="B28" s="56">
        <v>40878</v>
      </c>
      <c r="C28" s="56"/>
      <c r="D28" s="57"/>
      <c r="E28" s="58">
        <v>37.819130981884854</v>
      </c>
      <c r="F28" s="59">
        <v>152</v>
      </c>
      <c r="G28" s="59">
        <v>132</v>
      </c>
      <c r="H28" s="59">
        <v>104</v>
      </c>
      <c r="I28" s="59">
        <v>0</v>
      </c>
      <c r="J28" s="86" t="s">
        <v>29</v>
      </c>
      <c r="K28" s="90" t="s">
        <v>41</v>
      </c>
      <c r="L28" s="39">
        <v>199000</v>
      </c>
      <c r="M28" s="39">
        <v>347000</v>
      </c>
      <c r="N28" s="90" t="s">
        <v>29</v>
      </c>
      <c r="O28" s="90" t="s">
        <v>31</v>
      </c>
      <c r="P28" s="62">
        <v>0.7</v>
      </c>
      <c r="Q28" s="99"/>
      <c r="R28" s="99"/>
    </row>
    <row r="29" spans="1:18" x14ac:dyDescent="0.25">
      <c r="A29" s="32" t="s">
        <v>103</v>
      </c>
      <c r="B29" s="56">
        <v>40878</v>
      </c>
      <c r="C29" s="56"/>
      <c r="D29" s="57"/>
      <c r="E29" s="58">
        <v>45.939927271602464</v>
      </c>
      <c r="F29" s="59">
        <v>277</v>
      </c>
      <c r="G29" s="59">
        <v>85</v>
      </c>
      <c r="H29" s="59">
        <v>82</v>
      </c>
      <c r="I29" s="59">
        <v>0</v>
      </c>
      <c r="J29" s="86" t="s">
        <v>29</v>
      </c>
      <c r="K29" s="90" t="s">
        <v>48</v>
      </c>
      <c r="L29" s="39">
        <v>169000</v>
      </c>
      <c r="M29" s="39">
        <v>363000</v>
      </c>
      <c r="N29" s="90" t="s">
        <v>29</v>
      </c>
      <c r="O29" s="90" t="s">
        <v>45</v>
      </c>
      <c r="P29" s="62">
        <v>0.5</v>
      </c>
      <c r="Q29" s="99"/>
      <c r="R29" s="99"/>
    </row>
    <row r="30" spans="1:18" x14ac:dyDescent="0.25">
      <c r="A30" s="32" t="s">
        <v>236</v>
      </c>
      <c r="B30" s="56">
        <v>40878</v>
      </c>
      <c r="C30" s="56"/>
      <c r="D30" s="57"/>
      <c r="E30" s="58">
        <v>183.49</v>
      </c>
      <c r="F30" s="59">
        <v>611</v>
      </c>
      <c r="G30" s="59">
        <v>90</v>
      </c>
      <c r="H30" s="59">
        <v>73</v>
      </c>
      <c r="I30" s="59">
        <v>0</v>
      </c>
      <c r="J30" s="86" t="s">
        <v>29</v>
      </c>
      <c r="K30" s="90" t="s">
        <v>48</v>
      </c>
      <c r="L30" s="39">
        <v>188000</v>
      </c>
      <c r="M30" s="39">
        <v>450000</v>
      </c>
      <c r="N30" s="90" t="s">
        <v>29</v>
      </c>
      <c r="O30" s="90" t="s">
        <v>45</v>
      </c>
      <c r="P30" s="62">
        <v>0.2</v>
      </c>
      <c r="Q30" s="99"/>
      <c r="R30" s="99"/>
    </row>
    <row r="31" spans="1:18" x14ac:dyDescent="0.25">
      <c r="A31" s="32" t="s">
        <v>187</v>
      </c>
      <c r="B31" s="56">
        <v>40878</v>
      </c>
      <c r="C31" s="56"/>
      <c r="D31" s="57"/>
      <c r="E31" s="58">
        <v>1373.56</v>
      </c>
      <c r="F31" s="59">
        <v>4226</v>
      </c>
      <c r="G31" s="59">
        <v>0</v>
      </c>
      <c r="H31" s="59">
        <v>0</v>
      </c>
      <c r="I31" s="59">
        <v>0</v>
      </c>
      <c r="J31" s="86" t="s">
        <v>20</v>
      </c>
      <c r="K31" s="90" t="s">
        <v>217</v>
      </c>
      <c r="L31" s="39">
        <v>140000</v>
      </c>
      <c r="M31" s="39">
        <v>730000</v>
      </c>
      <c r="N31" s="90"/>
      <c r="O31" s="90"/>
      <c r="P31" s="62">
        <v>0</v>
      </c>
      <c r="Q31" s="99"/>
      <c r="R31" s="99"/>
    </row>
    <row r="33" spans="1:18" x14ac:dyDescent="0.25">
      <c r="A33" s="45" t="s">
        <v>50</v>
      </c>
      <c r="B33" s="46"/>
      <c r="C33" s="47"/>
      <c r="D33" s="48" t="s">
        <v>51</v>
      </c>
      <c r="E33" s="49">
        <v>1186.9000000000001</v>
      </c>
      <c r="F33" s="50">
        <v>1188</v>
      </c>
      <c r="G33" s="50">
        <v>463</v>
      </c>
      <c r="H33" s="50">
        <v>459</v>
      </c>
      <c r="I33" s="50">
        <v>0</v>
      </c>
      <c r="J33" s="93" t="s">
        <v>29</v>
      </c>
      <c r="K33" s="93" t="s">
        <v>76</v>
      </c>
      <c r="L33" s="52">
        <v>498000</v>
      </c>
      <c r="M33" s="52">
        <v>145000000</v>
      </c>
      <c r="N33" s="46" t="s">
        <v>29</v>
      </c>
      <c r="O33" s="46" t="s">
        <v>52</v>
      </c>
      <c r="P33" s="54"/>
      <c r="Q33" s="98" t="s">
        <v>53</v>
      </c>
      <c r="R33" s="112" t="s">
        <v>218</v>
      </c>
    </row>
    <row r="34" spans="1:18" x14ac:dyDescent="0.25">
      <c r="A34" s="32" t="s">
        <v>54</v>
      </c>
      <c r="B34" s="56">
        <v>40969</v>
      </c>
      <c r="C34" s="56"/>
      <c r="D34" s="57"/>
      <c r="E34" s="58">
        <v>145</v>
      </c>
      <c r="F34" s="59">
        <v>1</v>
      </c>
      <c r="G34" s="59">
        <v>1</v>
      </c>
      <c r="H34" s="59">
        <v>0</v>
      </c>
      <c r="I34" s="59">
        <v>0</v>
      </c>
      <c r="J34" s="86" t="s">
        <v>28</v>
      </c>
      <c r="K34" s="90" t="s">
        <v>28</v>
      </c>
      <c r="L34" s="39">
        <v>145000000</v>
      </c>
      <c r="M34" s="39">
        <v>145000000</v>
      </c>
      <c r="N34" s="90" t="s">
        <v>29</v>
      </c>
      <c r="O34" s="90" t="s">
        <v>29</v>
      </c>
      <c r="P34" s="62">
        <v>0</v>
      </c>
      <c r="Q34" s="99"/>
      <c r="R34" s="99"/>
    </row>
    <row r="35" spans="1:18" x14ac:dyDescent="0.25">
      <c r="A35" s="32" t="s">
        <v>223</v>
      </c>
      <c r="B35" s="56">
        <v>40969</v>
      </c>
      <c r="C35" s="56"/>
      <c r="D35" s="57"/>
      <c r="E35" s="58">
        <v>160.83000000000001</v>
      </c>
      <c r="F35" s="59">
        <v>174</v>
      </c>
      <c r="G35" s="59">
        <v>174</v>
      </c>
      <c r="H35" s="59">
        <v>174</v>
      </c>
      <c r="I35" s="59">
        <v>0</v>
      </c>
      <c r="J35" s="86" t="s">
        <v>41</v>
      </c>
      <c r="K35" s="90" t="s">
        <v>41</v>
      </c>
      <c r="L35" s="39">
        <v>498000</v>
      </c>
      <c r="M35" s="39">
        <v>1280000</v>
      </c>
      <c r="N35" s="90" t="s">
        <v>31</v>
      </c>
      <c r="O35" s="90" t="s">
        <v>31</v>
      </c>
      <c r="P35" s="62">
        <v>0.2</v>
      </c>
      <c r="Q35" s="99"/>
      <c r="R35" s="99"/>
    </row>
    <row r="36" spans="1:18" x14ac:dyDescent="0.25">
      <c r="A36" s="32" t="s">
        <v>224</v>
      </c>
      <c r="B36" s="56">
        <v>40969</v>
      </c>
      <c r="C36" s="56"/>
      <c r="D36" s="57"/>
      <c r="E36" s="58">
        <v>309.71499999999997</v>
      </c>
      <c r="F36" s="59">
        <v>288</v>
      </c>
      <c r="G36" s="59">
        <v>288</v>
      </c>
      <c r="H36" s="59">
        <v>285</v>
      </c>
      <c r="I36" s="59">
        <v>0</v>
      </c>
      <c r="J36" s="86" t="s">
        <v>55</v>
      </c>
      <c r="K36" s="90" t="s">
        <v>55</v>
      </c>
      <c r="L36" s="39">
        <v>520000</v>
      </c>
      <c r="M36" s="39">
        <v>1555000</v>
      </c>
      <c r="N36" s="90" t="s">
        <v>52</v>
      </c>
      <c r="O36" s="90" t="s">
        <v>52</v>
      </c>
      <c r="P36" s="62">
        <v>0</v>
      </c>
      <c r="Q36" s="99"/>
      <c r="R36" s="99"/>
    </row>
    <row r="37" spans="1:18" x14ac:dyDescent="0.25">
      <c r="A37" s="32" t="s">
        <v>187</v>
      </c>
      <c r="B37" s="56">
        <v>40969</v>
      </c>
      <c r="C37" s="56"/>
      <c r="D37" s="57"/>
      <c r="E37" s="58">
        <v>571.35</v>
      </c>
      <c r="F37" s="59">
        <v>725</v>
      </c>
      <c r="G37" s="59">
        <v>0</v>
      </c>
      <c r="H37" s="59">
        <v>0</v>
      </c>
      <c r="I37" s="59">
        <v>0</v>
      </c>
      <c r="J37" s="86" t="s">
        <v>20</v>
      </c>
      <c r="K37" s="90" t="s">
        <v>76</v>
      </c>
      <c r="L37" s="39">
        <v>600000</v>
      </c>
      <c r="M37" s="39">
        <v>1400000</v>
      </c>
      <c r="N37" s="90"/>
      <c r="O37" s="90"/>
      <c r="P37" s="62">
        <v>0</v>
      </c>
      <c r="Q37" s="99"/>
      <c r="R37" s="99"/>
    </row>
    <row r="39" spans="1:18" x14ac:dyDescent="0.25">
      <c r="A39" s="45" t="s">
        <v>56</v>
      </c>
      <c r="B39" s="46"/>
      <c r="C39" s="47"/>
      <c r="D39" s="48" t="s">
        <v>57</v>
      </c>
      <c r="E39" s="49">
        <v>1264</v>
      </c>
      <c r="F39" s="50">
        <v>1302</v>
      </c>
      <c r="G39" s="50">
        <v>1178</v>
      </c>
      <c r="H39" s="50">
        <v>1132</v>
      </c>
      <c r="I39" s="50">
        <v>482</v>
      </c>
      <c r="J39" s="93" t="s">
        <v>26</v>
      </c>
      <c r="K39" s="93" t="s">
        <v>52</v>
      </c>
      <c r="L39" s="52">
        <v>499000</v>
      </c>
      <c r="M39" s="52">
        <v>6000000</v>
      </c>
      <c r="N39" s="46" t="s">
        <v>26</v>
      </c>
      <c r="O39" s="46" t="s">
        <v>52</v>
      </c>
      <c r="P39" s="54"/>
      <c r="Q39" s="98" t="s">
        <v>58</v>
      </c>
      <c r="R39" s="112" t="s">
        <v>22</v>
      </c>
    </row>
    <row r="40" spans="1:18" x14ac:dyDescent="0.25">
      <c r="A40" s="32" t="s">
        <v>36</v>
      </c>
      <c r="B40" s="56">
        <v>40513</v>
      </c>
      <c r="C40" s="56"/>
      <c r="D40" s="57"/>
      <c r="E40" s="58">
        <v>453.62</v>
      </c>
      <c r="F40" s="59">
        <v>482</v>
      </c>
      <c r="G40" s="59">
        <v>482</v>
      </c>
      <c r="H40" s="59">
        <v>482</v>
      </c>
      <c r="I40" s="59">
        <v>482</v>
      </c>
      <c r="J40" s="86" t="s">
        <v>26</v>
      </c>
      <c r="K40" s="90" t="s">
        <v>26</v>
      </c>
      <c r="L40" s="39">
        <v>499000</v>
      </c>
      <c r="M40" s="39">
        <v>1895000</v>
      </c>
      <c r="N40" s="90" t="s">
        <v>26</v>
      </c>
      <c r="O40" s="90" t="s">
        <v>26</v>
      </c>
      <c r="P40" s="62">
        <v>1</v>
      </c>
      <c r="Q40" s="99"/>
      <c r="R40" s="99"/>
    </row>
    <row r="41" spans="1:18" x14ac:dyDescent="0.25">
      <c r="A41" s="32" t="s">
        <v>27</v>
      </c>
      <c r="B41" s="56">
        <v>40513</v>
      </c>
      <c r="C41" s="56"/>
      <c r="D41" s="57"/>
      <c r="E41" s="58">
        <v>314.01249999999999</v>
      </c>
      <c r="F41" s="59">
        <v>345</v>
      </c>
      <c r="G41" s="59">
        <v>345</v>
      </c>
      <c r="H41" s="59">
        <v>345</v>
      </c>
      <c r="I41" s="59">
        <v>0</v>
      </c>
      <c r="J41" s="86" t="s">
        <v>28</v>
      </c>
      <c r="K41" s="90" t="s">
        <v>28</v>
      </c>
      <c r="L41" s="39">
        <v>545000</v>
      </c>
      <c r="M41" s="39">
        <v>1795000</v>
      </c>
      <c r="N41" s="90" t="s">
        <v>29</v>
      </c>
      <c r="O41" s="90" t="s">
        <v>29</v>
      </c>
      <c r="P41" s="62">
        <v>0.9</v>
      </c>
      <c r="Q41" s="99"/>
      <c r="R41" s="99"/>
    </row>
    <row r="42" spans="1:18" x14ac:dyDescent="0.25">
      <c r="A42" s="32" t="s">
        <v>59</v>
      </c>
      <c r="B42" s="56">
        <v>40513</v>
      </c>
      <c r="C42" s="56"/>
      <c r="D42" s="57"/>
      <c r="E42" s="58">
        <v>56.651008999999995</v>
      </c>
      <c r="F42" s="59">
        <v>49</v>
      </c>
      <c r="G42" s="59">
        <v>49</v>
      </c>
      <c r="H42" s="59">
        <v>48</v>
      </c>
      <c r="I42" s="59">
        <v>0</v>
      </c>
      <c r="J42" s="86" t="s">
        <v>28</v>
      </c>
      <c r="K42" s="90" t="s">
        <v>31</v>
      </c>
      <c r="L42" s="39">
        <v>610000</v>
      </c>
      <c r="M42" s="39">
        <v>1930000</v>
      </c>
      <c r="N42" s="90" t="s">
        <v>29</v>
      </c>
      <c r="O42" s="90" t="s">
        <v>31</v>
      </c>
      <c r="P42" s="62">
        <v>0.1</v>
      </c>
      <c r="Q42" s="99"/>
      <c r="R42" s="99"/>
    </row>
    <row r="43" spans="1:18" x14ac:dyDescent="0.25">
      <c r="A43" s="32" t="s">
        <v>60</v>
      </c>
      <c r="B43" s="56">
        <v>40513</v>
      </c>
      <c r="C43" s="56"/>
      <c r="D43" s="57"/>
      <c r="E43" s="58">
        <v>132.05000000000001</v>
      </c>
      <c r="F43" s="59">
        <v>111</v>
      </c>
      <c r="G43" s="59">
        <v>111</v>
      </c>
      <c r="H43" s="59">
        <v>110</v>
      </c>
      <c r="I43" s="59">
        <v>0</v>
      </c>
      <c r="J43" s="86" t="s">
        <v>28</v>
      </c>
      <c r="K43" s="90" t="s">
        <v>28</v>
      </c>
      <c r="L43" s="39">
        <v>675000</v>
      </c>
      <c r="M43" s="39">
        <v>2161500</v>
      </c>
      <c r="N43" s="90" t="s">
        <v>29</v>
      </c>
      <c r="O43" s="90" t="s">
        <v>29</v>
      </c>
      <c r="P43" s="62">
        <v>0.3</v>
      </c>
      <c r="Q43" s="99"/>
      <c r="R43" s="99"/>
    </row>
    <row r="44" spans="1:18" x14ac:dyDescent="0.25">
      <c r="A44" s="32" t="s">
        <v>61</v>
      </c>
      <c r="B44" s="56">
        <v>40513</v>
      </c>
      <c r="C44" s="56"/>
      <c r="D44" s="57"/>
      <c r="E44" s="58">
        <v>223.91499999999999</v>
      </c>
      <c r="F44" s="59">
        <v>232</v>
      </c>
      <c r="G44" s="59">
        <v>108</v>
      </c>
      <c r="H44" s="59">
        <v>71</v>
      </c>
      <c r="I44" s="59">
        <v>0</v>
      </c>
      <c r="J44" s="86" t="s">
        <v>55</v>
      </c>
      <c r="K44" s="90" t="s">
        <v>55</v>
      </c>
      <c r="L44" s="39">
        <v>545000</v>
      </c>
      <c r="M44" s="39">
        <v>1800000</v>
      </c>
      <c r="N44" s="90" t="s">
        <v>52</v>
      </c>
      <c r="O44" s="90" t="s">
        <v>52</v>
      </c>
      <c r="P44" s="62">
        <v>0</v>
      </c>
      <c r="Q44" s="99"/>
      <c r="R44" s="99"/>
    </row>
    <row r="45" spans="1:18" x14ac:dyDescent="0.25">
      <c r="A45" s="32" t="s">
        <v>189</v>
      </c>
      <c r="B45" s="56">
        <v>40513</v>
      </c>
      <c r="C45" s="56"/>
      <c r="D45" s="57"/>
      <c r="E45" s="58">
        <v>77.746013000000005</v>
      </c>
      <c r="F45" s="59">
        <v>82</v>
      </c>
      <c r="G45" s="59">
        <v>82</v>
      </c>
      <c r="H45" s="59">
        <v>75</v>
      </c>
      <c r="I45" s="59">
        <v>0</v>
      </c>
      <c r="J45" s="86" t="s">
        <v>28</v>
      </c>
      <c r="K45" s="90" t="s">
        <v>28</v>
      </c>
      <c r="L45" s="39">
        <v>650000</v>
      </c>
      <c r="M45" s="39">
        <v>1545000</v>
      </c>
      <c r="N45" s="90" t="s">
        <v>29</v>
      </c>
      <c r="O45" s="90" t="s">
        <v>29</v>
      </c>
      <c r="P45" s="62">
        <v>0.3</v>
      </c>
      <c r="Q45" s="99"/>
      <c r="R45" s="99"/>
    </row>
    <row r="46" spans="1:18" x14ac:dyDescent="0.25">
      <c r="A46" s="32" t="s">
        <v>225</v>
      </c>
      <c r="B46" s="56">
        <v>40513</v>
      </c>
      <c r="C46" s="56"/>
      <c r="D46" s="57"/>
      <c r="E46" s="58">
        <v>6</v>
      </c>
      <c r="F46" s="59">
        <v>1</v>
      </c>
      <c r="G46" s="59">
        <v>1</v>
      </c>
      <c r="H46" s="59">
        <v>1</v>
      </c>
      <c r="I46" s="59">
        <v>0</v>
      </c>
      <c r="J46" s="86" t="s">
        <v>28</v>
      </c>
      <c r="K46" s="90" t="s">
        <v>28</v>
      </c>
      <c r="L46" s="39">
        <v>6000000</v>
      </c>
      <c r="M46" s="39">
        <v>6000000</v>
      </c>
      <c r="N46" s="90" t="s">
        <v>29</v>
      </c>
      <c r="O46" s="90" t="s">
        <v>29</v>
      </c>
      <c r="P46" s="62">
        <v>0</v>
      </c>
      <c r="Q46" s="99" t="s">
        <v>196</v>
      </c>
      <c r="R46" s="99"/>
    </row>
    <row r="48" spans="1:18" x14ac:dyDescent="0.25">
      <c r="A48" s="45" t="s">
        <v>62</v>
      </c>
      <c r="B48" s="46">
        <v>40513</v>
      </c>
      <c r="C48" s="47"/>
      <c r="D48" s="48" t="s">
        <v>63</v>
      </c>
      <c r="E48" s="49">
        <v>195.29042139999999</v>
      </c>
      <c r="F48" s="50">
        <v>298</v>
      </c>
      <c r="G48" s="50">
        <v>0</v>
      </c>
      <c r="H48" s="50">
        <v>0</v>
      </c>
      <c r="I48" s="50">
        <v>0</v>
      </c>
      <c r="J48" s="93" t="s">
        <v>29</v>
      </c>
      <c r="K48" s="93" t="s">
        <v>52</v>
      </c>
      <c r="L48" s="52">
        <v>420000</v>
      </c>
      <c r="M48" s="52">
        <v>940000</v>
      </c>
      <c r="N48" s="46" t="s">
        <v>29</v>
      </c>
      <c r="O48" s="46" t="s">
        <v>52</v>
      </c>
      <c r="P48" s="54">
        <v>0.15</v>
      </c>
      <c r="Q48" s="98" t="s">
        <v>64</v>
      </c>
      <c r="R48" s="112" t="s">
        <v>65</v>
      </c>
    </row>
    <row r="50" spans="1:18" x14ac:dyDescent="0.25">
      <c r="A50" s="45" t="s">
        <v>66</v>
      </c>
      <c r="B50" s="46">
        <v>36495</v>
      </c>
      <c r="C50" s="47"/>
      <c r="D50" s="48" t="s">
        <v>67</v>
      </c>
      <c r="E50" s="49">
        <v>227.91</v>
      </c>
      <c r="F50" s="50">
        <v>1762</v>
      </c>
      <c r="G50" s="50">
        <v>1762</v>
      </c>
      <c r="H50" s="50">
        <v>1762</v>
      </c>
      <c r="I50" s="50">
        <v>1762</v>
      </c>
      <c r="J50" s="93" t="s">
        <v>68</v>
      </c>
      <c r="K50" s="93" t="s">
        <v>26</v>
      </c>
      <c r="L50" s="52">
        <v>150000</v>
      </c>
      <c r="M50" s="52">
        <v>817000</v>
      </c>
      <c r="N50" s="46" t="s">
        <v>68</v>
      </c>
      <c r="O50" s="46" t="s">
        <v>26</v>
      </c>
      <c r="P50" s="54">
        <v>1</v>
      </c>
      <c r="Q50" s="98" t="s">
        <v>21</v>
      </c>
      <c r="R50" s="112" t="s">
        <v>35</v>
      </c>
    </row>
    <row r="52" spans="1:18" x14ac:dyDescent="0.25">
      <c r="A52" s="45" t="s">
        <v>69</v>
      </c>
      <c r="B52" s="46"/>
      <c r="C52" s="47"/>
      <c r="D52" s="48" t="s">
        <v>70</v>
      </c>
      <c r="E52" s="49">
        <v>285.92</v>
      </c>
      <c r="F52" s="50">
        <v>749</v>
      </c>
      <c r="G52" s="50">
        <v>735</v>
      </c>
      <c r="H52" s="50">
        <v>719</v>
      </c>
      <c r="I52" s="50">
        <v>673</v>
      </c>
      <c r="J52" s="93" t="s">
        <v>71</v>
      </c>
      <c r="K52" s="93" t="s">
        <v>29</v>
      </c>
      <c r="L52" s="52">
        <v>10000</v>
      </c>
      <c r="M52" s="52">
        <v>1664000</v>
      </c>
      <c r="N52" s="46" t="s">
        <v>71</v>
      </c>
      <c r="O52" s="46" t="s">
        <v>29</v>
      </c>
      <c r="P52" s="54"/>
      <c r="Q52" s="98" t="s">
        <v>21</v>
      </c>
      <c r="R52" s="112" t="s">
        <v>22</v>
      </c>
    </row>
    <row r="53" spans="1:18" x14ac:dyDescent="0.25">
      <c r="A53" s="32" t="s">
        <v>36</v>
      </c>
      <c r="B53" s="56">
        <v>37043</v>
      </c>
      <c r="C53" s="56"/>
      <c r="D53" s="57"/>
      <c r="E53" s="58">
        <v>135.16</v>
      </c>
      <c r="F53" s="59">
        <v>392</v>
      </c>
      <c r="G53" s="59">
        <v>392</v>
      </c>
      <c r="H53" s="59">
        <v>392</v>
      </c>
      <c r="I53" s="59">
        <v>392</v>
      </c>
      <c r="J53" s="86" t="s">
        <v>71</v>
      </c>
      <c r="K53" s="90" t="s">
        <v>26</v>
      </c>
      <c r="L53" s="39">
        <v>25000</v>
      </c>
      <c r="M53" s="39">
        <v>1664000</v>
      </c>
      <c r="N53" s="90" t="s">
        <v>71</v>
      </c>
      <c r="O53" s="90" t="s">
        <v>26</v>
      </c>
      <c r="P53" s="62">
        <v>1</v>
      </c>
      <c r="Q53" s="99"/>
      <c r="R53" s="99"/>
    </row>
    <row r="54" spans="1:18" x14ac:dyDescent="0.25">
      <c r="A54" s="32" t="s">
        <v>190</v>
      </c>
      <c r="B54" s="56">
        <v>37043</v>
      </c>
      <c r="C54" s="56"/>
      <c r="D54" s="57"/>
      <c r="E54" s="58">
        <v>7.6</v>
      </c>
      <c r="F54" s="59">
        <v>21</v>
      </c>
      <c r="G54" s="59">
        <v>12</v>
      </c>
      <c r="H54" s="59">
        <v>12</v>
      </c>
      <c r="I54" s="59">
        <v>12</v>
      </c>
      <c r="J54" s="86" t="s">
        <v>19</v>
      </c>
      <c r="K54" s="90" t="s">
        <v>28</v>
      </c>
      <c r="L54" s="39">
        <v>315000</v>
      </c>
      <c r="M54" s="39">
        <v>420000</v>
      </c>
      <c r="N54" s="90" t="s">
        <v>19</v>
      </c>
      <c r="O54" s="90" t="s">
        <v>29</v>
      </c>
      <c r="P54" s="62">
        <v>0.5</v>
      </c>
      <c r="Q54" s="99"/>
      <c r="R54" s="99"/>
    </row>
    <row r="55" spans="1:18" x14ac:dyDescent="0.25">
      <c r="A55" s="32" t="s">
        <v>191</v>
      </c>
      <c r="B55" s="56">
        <v>37043</v>
      </c>
      <c r="C55" s="56"/>
      <c r="D55" s="57"/>
      <c r="E55" s="58">
        <v>53.954999999999998</v>
      </c>
      <c r="F55" s="59">
        <v>138</v>
      </c>
      <c r="G55" s="59">
        <v>137</v>
      </c>
      <c r="H55" s="59">
        <v>137</v>
      </c>
      <c r="I55" s="59">
        <v>137</v>
      </c>
      <c r="J55" s="86" t="s">
        <v>72</v>
      </c>
      <c r="K55" s="90" t="s">
        <v>28</v>
      </c>
      <c r="L55" s="39">
        <v>10000</v>
      </c>
      <c r="M55" s="39">
        <v>509000</v>
      </c>
      <c r="N55" s="90" t="s">
        <v>72</v>
      </c>
      <c r="O55" s="90" t="s">
        <v>29</v>
      </c>
      <c r="P55" s="62">
        <v>1</v>
      </c>
      <c r="Q55" s="99"/>
      <c r="R55" s="99"/>
    </row>
    <row r="56" spans="1:18" x14ac:dyDescent="0.25">
      <c r="A56" s="32" t="s">
        <v>192</v>
      </c>
      <c r="B56" s="56">
        <v>37043</v>
      </c>
      <c r="C56" s="56"/>
      <c r="D56" s="57"/>
      <c r="E56" s="58">
        <v>32.775769700000005</v>
      </c>
      <c r="F56" s="59">
        <v>62</v>
      </c>
      <c r="G56" s="59">
        <v>62</v>
      </c>
      <c r="H56" s="59">
        <v>62</v>
      </c>
      <c r="I56" s="59">
        <v>53</v>
      </c>
      <c r="J56" s="86" t="s">
        <v>40</v>
      </c>
      <c r="K56" s="90" t="s">
        <v>28</v>
      </c>
      <c r="L56" s="39">
        <v>290000</v>
      </c>
      <c r="M56" s="39">
        <v>540000</v>
      </c>
      <c r="N56" s="90" t="s">
        <v>40</v>
      </c>
      <c r="O56" s="90" t="s">
        <v>29</v>
      </c>
      <c r="P56" s="62">
        <v>0.85</v>
      </c>
      <c r="Q56" s="99"/>
      <c r="R56" s="99"/>
    </row>
    <row r="57" spans="1:18" x14ac:dyDescent="0.25">
      <c r="A57" s="32" t="s">
        <v>193</v>
      </c>
      <c r="B57" s="56">
        <v>37043</v>
      </c>
      <c r="C57" s="56"/>
      <c r="D57" s="57"/>
      <c r="E57" s="58">
        <v>32.553200000000004</v>
      </c>
      <c r="F57" s="59">
        <v>58</v>
      </c>
      <c r="G57" s="59">
        <v>58</v>
      </c>
      <c r="H57" s="59">
        <v>58</v>
      </c>
      <c r="I57" s="59">
        <v>32</v>
      </c>
      <c r="J57" s="86" t="s">
        <v>26</v>
      </c>
      <c r="K57" s="90" t="s">
        <v>28</v>
      </c>
      <c r="L57" s="39">
        <v>320000</v>
      </c>
      <c r="M57" s="39">
        <v>660000</v>
      </c>
      <c r="N57" s="90" t="s">
        <v>26</v>
      </c>
      <c r="O57" s="90" t="s">
        <v>29</v>
      </c>
      <c r="P57" s="62">
        <v>0.5</v>
      </c>
      <c r="Q57" s="99"/>
      <c r="R57" s="99"/>
    </row>
    <row r="58" spans="1:18" x14ac:dyDescent="0.25">
      <c r="A58" s="32" t="s">
        <v>194</v>
      </c>
      <c r="B58" s="56">
        <v>37043</v>
      </c>
      <c r="C58" s="56"/>
      <c r="D58" s="57"/>
      <c r="E58" s="58">
        <v>17.031299999999998</v>
      </c>
      <c r="F58" s="59">
        <v>57</v>
      </c>
      <c r="G58" s="59">
        <v>57</v>
      </c>
      <c r="H58" s="59">
        <v>41</v>
      </c>
      <c r="I58" s="59">
        <v>41</v>
      </c>
      <c r="J58" s="86" t="s">
        <v>26</v>
      </c>
      <c r="K58" s="90" t="s">
        <v>28</v>
      </c>
      <c r="L58" s="39">
        <v>105000</v>
      </c>
      <c r="M58" s="39">
        <v>620000</v>
      </c>
      <c r="N58" s="90" t="s">
        <v>26</v>
      </c>
      <c r="O58" s="90" t="s">
        <v>29</v>
      </c>
      <c r="P58" s="62">
        <v>0</v>
      </c>
      <c r="Q58" s="99"/>
      <c r="R58" s="99"/>
    </row>
    <row r="59" spans="1:18" x14ac:dyDescent="0.25">
      <c r="A59" s="138" t="s">
        <v>195</v>
      </c>
      <c r="B59" s="139">
        <v>41153</v>
      </c>
      <c r="C59" s="139"/>
      <c r="D59" s="140"/>
      <c r="E59" s="141">
        <v>6.8427484999999999</v>
      </c>
      <c r="F59" s="142">
        <v>21</v>
      </c>
      <c r="G59" s="142">
        <v>17</v>
      </c>
      <c r="H59" s="142">
        <v>17</v>
      </c>
      <c r="I59" s="142">
        <v>6</v>
      </c>
      <c r="J59" s="86" t="s">
        <v>26</v>
      </c>
      <c r="K59" s="90" t="s">
        <v>28</v>
      </c>
      <c r="L59" s="143">
        <v>310000</v>
      </c>
      <c r="M59" s="143">
        <v>515000</v>
      </c>
      <c r="N59" s="90" t="s">
        <v>26</v>
      </c>
      <c r="O59" s="90" t="s">
        <v>29</v>
      </c>
      <c r="P59" s="42">
        <v>0.3</v>
      </c>
      <c r="Q59" s="99"/>
      <c r="R59" s="99"/>
    </row>
    <row r="60" spans="1:18" x14ac:dyDescent="0.25">
      <c r="A60" s="32"/>
      <c r="B60" s="56"/>
      <c r="C60" s="56"/>
      <c r="D60" s="57"/>
      <c r="E60" s="58"/>
      <c r="F60" s="59"/>
      <c r="G60" s="59"/>
      <c r="H60" s="59"/>
      <c r="I60" s="59"/>
      <c r="J60" s="86"/>
      <c r="K60" s="90"/>
      <c r="L60" s="39"/>
      <c r="M60" s="39"/>
      <c r="N60" s="86"/>
      <c r="O60" s="86"/>
      <c r="P60" s="62"/>
      <c r="Q60" s="99"/>
      <c r="R60" s="99"/>
    </row>
    <row r="61" spans="1:18" s="76" customFormat="1" ht="19.5" thickBot="1" x14ac:dyDescent="0.35">
      <c r="A61" s="13" t="s">
        <v>73</v>
      </c>
      <c r="B61" s="65"/>
      <c r="C61" s="66"/>
      <c r="D61" s="67"/>
      <c r="E61" s="69"/>
      <c r="F61" s="69"/>
      <c r="G61" s="69"/>
      <c r="H61" s="69"/>
      <c r="I61" s="69"/>
      <c r="J61" s="69"/>
      <c r="K61" s="73"/>
      <c r="L61" s="106"/>
      <c r="M61" s="73"/>
      <c r="N61" s="107"/>
      <c r="O61" s="73"/>
      <c r="P61" s="73"/>
      <c r="Q61" s="96"/>
      <c r="R61" s="96"/>
    </row>
    <row r="62" spans="1:18" s="80" customFormat="1" ht="33" customHeight="1" x14ac:dyDescent="0.25">
      <c r="A62" s="77"/>
      <c r="B62" s="152" t="s">
        <v>74</v>
      </c>
      <c r="C62" s="152"/>
      <c r="D62" s="78"/>
      <c r="E62" s="78" t="s">
        <v>3</v>
      </c>
      <c r="F62" s="154" t="s">
        <v>4</v>
      </c>
      <c r="G62" s="154" t="s">
        <v>197</v>
      </c>
      <c r="H62" s="154" t="s">
        <v>198</v>
      </c>
      <c r="I62" s="160" t="s">
        <v>11</v>
      </c>
      <c r="J62" s="131"/>
      <c r="K62" s="162" t="s">
        <v>12</v>
      </c>
      <c r="L62" s="131"/>
      <c r="M62" s="131"/>
      <c r="N62" s="121"/>
      <c r="O62" s="121"/>
      <c r="P62" s="108"/>
      <c r="Q62" s="97"/>
      <c r="R62" s="113"/>
    </row>
    <row r="63" spans="1:18" s="80" customFormat="1" ht="15.75" thickBot="1" x14ac:dyDescent="0.3">
      <c r="A63" s="82" t="s">
        <v>13</v>
      </c>
      <c r="B63" s="153"/>
      <c r="C63" s="153"/>
      <c r="D63" s="83" t="s">
        <v>2</v>
      </c>
      <c r="E63" s="83" t="s">
        <v>14</v>
      </c>
      <c r="F63" s="155"/>
      <c r="G63" s="155"/>
      <c r="H63" s="155"/>
      <c r="I63" s="161"/>
      <c r="J63" s="132"/>
      <c r="K63" s="163"/>
      <c r="L63" s="132"/>
      <c r="M63" s="122"/>
      <c r="N63" s="122"/>
      <c r="O63" s="122"/>
      <c r="P63" s="108"/>
      <c r="Q63" s="97"/>
      <c r="R63" s="113"/>
    </row>
    <row r="64" spans="1:18" x14ac:dyDescent="0.25">
      <c r="A64" s="32"/>
      <c r="B64" s="56"/>
      <c r="D64" s="56"/>
      <c r="E64" s="58"/>
      <c r="F64" s="58"/>
      <c r="G64" s="59"/>
      <c r="H64" s="59"/>
      <c r="I64" s="115"/>
      <c r="J64" s="59"/>
      <c r="K64" s="118"/>
      <c r="L64" s="119"/>
      <c r="M64" s="120"/>
      <c r="P64" s="62"/>
      <c r="Q64" s="99"/>
      <c r="R64" s="99"/>
    </row>
    <row r="65" spans="1:16" x14ac:dyDescent="0.25">
      <c r="A65" s="45" t="s">
        <v>75</v>
      </c>
      <c r="B65" s="46">
        <v>41883</v>
      </c>
      <c r="C65" s="46"/>
      <c r="D65" s="49" t="s">
        <v>75</v>
      </c>
      <c r="E65" s="88">
        <v>172.4274959</v>
      </c>
      <c r="F65" s="50">
        <v>577</v>
      </c>
      <c r="G65" s="93" t="s">
        <v>29</v>
      </c>
      <c r="H65" s="93" t="s">
        <v>76</v>
      </c>
      <c r="I65" s="116" t="s">
        <v>21</v>
      </c>
      <c r="J65" s="109"/>
      <c r="K65" s="137" t="s">
        <v>22</v>
      </c>
      <c r="L65" s="137"/>
      <c r="M65" s="137"/>
      <c r="P65" s="94"/>
    </row>
    <row r="66" spans="1:16" x14ac:dyDescent="0.25">
      <c r="I66" s="117"/>
      <c r="K66" s="114"/>
      <c r="L66" s="114"/>
      <c r="M66" s="114"/>
      <c r="P66" s="94"/>
    </row>
    <row r="67" spans="1:16" x14ac:dyDescent="0.25">
      <c r="A67" s="45" t="s">
        <v>77</v>
      </c>
      <c r="B67" s="46">
        <v>41944</v>
      </c>
      <c r="C67" s="46"/>
      <c r="D67" s="49" t="s">
        <v>78</v>
      </c>
      <c r="E67" s="88">
        <v>415.80033169999996</v>
      </c>
      <c r="F67" s="50">
        <v>1261</v>
      </c>
      <c r="G67" s="93" t="s">
        <v>52</v>
      </c>
      <c r="H67" s="93" t="s">
        <v>219</v>
      </c>
      <c r="I67" s="116" t="s">
        <v>21</v>
      </c>
      <c r="J67" s="109"/>
      <c r="K67" s="137" t="s">
        <v>79</v>
      </c>
      <c r="L67" s="137"/>
      <c r="M67" s="137"/>
      <c r="P67" s="94"/>
    </row>
    <row r="68" spans="1:16" x14ac:dyDescent="0.25">
      <c r="I68" s="117"/>
      <c r="K68" s="114"/>
      <c r="L68" s="114"/>
      <c r="M68" s="114"/>
      <c r="P68" s="94"/>
    </row>
    <row r="69" spans="1:16" x14ac:dyDescent="0.25">
      <c r="A69" s="45" t="s">
        <v>80</v>
      </c>
      <c r="B69" s="46">
        <v>41974</v>
      </c>
      <c r="C69" s="46"/>
      <c r="D69" s="49" t="s">
        <v>80</v>
      </c>
      <c r="E69" s="88">
        <v>112.7790133</v>
      </c>
      <c r="F69" s="50">
        <v>179</v>
      </c>
      <c r="G69" s="93" t="s">
        <v>52</v>
      </c>
      <c r="H69" s="93" t="s">
        <v>20</v>
      </c>
      <c r="I69" s="116" t="s">
        <v>81</v>
      </c>
      <c r="J69" s="109"/>
      <c r="K69" s="137" t="s">
        <v>82</v>
      </c>
      <c r="L69" s="137"/>
      <c r="M69" s="137"/>
      <c r="P69" s="94"/>
    </row>
    <row r="70" spans="1:16" x14ac:dyDescent="0.25">
      <c r="I70" s="117"/>
      <c r="K70" s="114"/>
      <c r="L70" s="114"/>
      <c r="M70" s="114"/>
      <c r="P70" s="94"/>
    </row>
    <row r="71" spans="1:16" x14ac:dyDescent="0.25">
      <c r="A71" s="45" t="s">
        <v>83</v>
      </c>
      <c r="B71" s="46">
        <v>42156</v>
      </c>
      <c r="C71" s="46"/>
      <c r="D71" s="49" t="s">
        <v>83</v>
      </c>
      <c r="E71" s="88">
        <v>608.84</v>
      </c>
      <c r="F71" s="50">
        <v>499</v>
      </c>
      <c r="G71" s="93" t="s">
        <v>45</v>
      </c>
      <c r="H71" s="93" t="s">
        <v>45</v>
      </c>
      <c r="I71" s="116" t="s">
        <v>237</v>
      </c>
      <c r="J71" s="109"/>
      <c r="K71" s="137" t="s">
        <v>22</v>
      </c>
      <c r="L71" s="137"/>
      <c r="M71" s="137"/>
      <c r="P71" s="94"/>
    </row>
    <row r="72" spans="1:16" x14ac:dyDescent="0.25">
      <c r="I72" s="117"/>
      <c r="K72" s="114"/>
      <c r="L72" s="114"/>
      <c r="M72" s="114"/>
      <c r="P72" s="94"/>
    </row>
    <row r="73" spans="1:16" x14ac:dyDescent="0.25">
      <c r="A73" s="45" t="s">
        <v>84</v>
      </c>
      <c r="B73" s="46">
        <v>41944</v>
      </c>
      <c r="C73" s="46"/>
      <c r="D73" s="49" t="s">
        <v>84</v>
      </c>
      <c r="E73" s="88">
        <v>261.5277605</v>
      </c>
      <c r="F73" s="50">
        <v>405</v>
      </c>
      <c r="G73" s="93" t="s">
        <v>52</v>
      </c>
      <c r="H73" s="93" t="s">
        <v>20</v>
      </c>
      <c r="I73" s="116" t="s">
        <v>32</v>
      </c>
      <c r="J73" s="109"/>
      <c r="K73" s="137" t="s">
        <v>85</v>
      </c>
      <c r="L73" s="137"/>
      <c r="M73" s="137"/>
      <c r="P73" s="94"/>
    </row>
    <row r="74" spans="1:16" x14ac:dyDescent="0.25">
      <c r="I74" s="117"/>
      <c r="K74" s="114"/>
      <c r="L74" s="114"/>
      <c r="M74" s="114"/>
      <c r="P74" s="94"/>
    </row>
    <row r="75" spans="1:16" x14ac:dyDescent="0.25">
      <c r="A75" s="45" t="s">
        <v>86</v>
      </c>
      <c r="B75" s="46">
        <v>41791</v>
      </c>
      <c r="C75" s="46"/>
      <c r="D75" s="49" t="s">
        <v>86</v>
      </c>
      <c r="E75" s="88">
        <v>198.69</v>
      </c>
      <c r="F75" s="50">
        <v>226</v>
      </c>
      <c r="G75" s="93" t="s">
        <v>52</v>
      </c>
      <c r="H75" s="93" t="s">
        <v>52</v>
      </c>
      <c r="I75" s="116" t="s">
        <v>32</v>
      </c>
      <c r="J75" s="109"/>
      <c r="K75" s="137" t="s">
        <v>22</v>
      </c>
      <c r="L75" s="137"/>
      <c r="M75" s="137"/>
      <c r="P75" s="94"/>
    </row>
    <row r="76" spans="1:16" x14ac:dyDescent="0.25">
      <c r="A76" s="45"/>
      <c r="B76" s="46"/>
      <c r="C76" s="46"/>
      <c r="D76" s="49"/>
      <c r="E76" s="88"/>
      <c r="F76" s="50"/>
      <c r="G76" s="93"/>
      <c r="H76" s="93"/>
      <c r="I76" s="109"/>
      <c r="J76" s="109"/>
      <c r="K76" s="109"/>
      <c r="L76" s="109"/>
      <c r="M76" s="164"/>
      <c r="N76" s="164"/>
      <c r="O76" s="164"/>
      <c r="P76" s="94"/>
    </row>
    <row r="77" spans="1:16" x14ac:dyDescent="0.25">
      <c r="A77" s="32"/>
      <c r="B77" s="58"/>
      <c r="C77" s="56"/>
      <c r="D77" s="57"/>
      <c r="E77" s="59"/>
      <c r="F77" s="86"/>
      <c r="G77" s="90"/>
      <c r="H77" s="110"/>
      <c r="I77" s="110"/>
      <c r="J77" s="110"/>
      <c r="K77" s="110"/>
      <c r="L77" s="110"/>
      <c r="P77" s="94"/>
    </row>
    <row r="78" spans="1:16" x14ac:dyDescent="0.25">
      <c r="P78" s="94"/>
    </row>
    <row r="79" spans="1:16" x14ac:dyDescent="0.25">
      <c r="A79" s="32" t="s">
        <v>202</v>
      </c>
      <c r="P79" s="94"/>
    </row>
    <row r="80" spans="1:16" x14ac:dyDescent="0.25">
      <c r="A80" s="32" t="s">
        <v>87</v>
      </c>
      <c r="P80" s="94"/>
    </row>
    <row r="81" spans="1:16" x14ac:dyDescent="0.25">
      <c r="A81" s="32"/>
      <c r="P81" s="94"/>
    </row>
  </sheetData>
  <mergeCells count="19">
    <mergeCell ref="M76:O76"/>
    <mergeCell ref="J3:K3"/>
    <mergeCell ref="L3:M3"/>
    <mergeCell ref="N3:O3"/>
    <mergeCell ref="Q3:Q4"/>
    <mergeCell ref="R3:R4"/>
    <mergeCell ref="B62:B63"/>
    <mergeCell ref="C62:C63"/>
    <mergeCell ref="F62:F63"/>
    <mergeCell ref="G62:G63"/>
    <mergeCell ref="H62:H63"/>
    <mergeCell ref="B3:B4"/>
    <mergeCell ref="D3:D4"/>
    <mergeCell ref="F3:F4"/>
    <mergeCell ref="G3:G4"/>
    <mergeCell ref="H3:H4"/>
    <mergeCell ref="I3:I4"/>
    <mergeCell ref="I62:I63"/>
    <mergeCell ref="K62:K63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view="pageBreakPreview" zoomScale="55" zoomScaleNormal="40" zoomScaleSheetLayoutView="55" workbookViewId="0">
      <pane xSplit="1" ySplit="4" topLeftCell="L8" activePane="bottomRight" state="frozen"/>
      <selection pane="topRight" activeCell="B1" sqref="B1"/>
      <selection pane="bottomLeft" activeCell="A5" sqref="A5"/>
      <selection pane="bottomRight" activeCell="Q17" sqref="Q17"/>
    </sheetView>
  </sheetViews>
  <sheetFormatPr defaultColWidth="9.140625" defaultRowHeight="15" outlineLevelCol="1" x14ac:dyDescent="0.25"/>
  <cols>
    <col min="1" max="1" width="41.42578125" style="12" bestFit="1" customWidth="1"/>
    <col min="2" max="2" width="22.5703125" style="12" customWidth="1"/>
    <col min="3" max="3" width="2.7109375" style="12" customWidth="1"/>
    <col min="4" max="7" width="22.5703125" style="12" customWidth="1"/>
    <col min="8" max="9" width="22.5703125" style="12" customWidth="1" outlineLevel="1"/>
    <col min="10" max="11" width="22.5703125" style="63" customWidth="1" outlineLevel="1"/>
    <col min="12" max="13" width="22.5703125" style="12" customWidth="1" outlineLevel="1"/>
    <col min="14" max="15" width="22.5703125" style="63" hidden="1" customWidth="1" outlineLevel="1"/>
    <col min="16" max="16" width="22.5703125" style="64" customWidth="1" collapsed="1"/>
    <col min="17" max="17" width="47.42578125" style="12" customWidth="1"/>
    <col min="18" max="18" width="59.5703125" style="12" bestFit="1" customWidth="1"/>
    <col min="19" max="16384" width="9.140625" style="12"/>
  </cols>
  <sheetData>
    <row r="1" spans="1:18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2"/>
      <c r="M1" s="7"/>
      <c r="N1" s="8"/>
      <c r="O1" s="8"/>
      <c r="P1" s="9"/>
      <c r="Q1" s="10"/>
      <c r="R1" s="11"/>
    </row>
    <row r="2" spans="1:18" ht="19.5" thickBot="1" x14ac:dyDescent="0.35">
      <c r="A2" s="13" t="s">
        <v>0</v>
      </c>
      <c r="B2" s="14"/>
      <c r="C2" s="15"/>
      <c r="D2" s="4"/>
      <c r="E2" s="16"/>
      <c r="F2" s="14"/>
      <c r="G2" s="14"/>
      <c r="H2" s="14"/>
      <c r="I2" s="14"/>
      <c r="J2" s="17"/>
      <c r="K2" s="17"/>
      <c r="L2" s="14"/>
      <c r="M2" s="18"/>
      <c r="N2" s="19"/>
      <c r="O2" s="19"/>
      <c r="P2" s="20"/>
      <c r="Q2" s="21"/>
      <c r="R2" s="22"/>
    </row>
    <row r="3" spans="1:18" ht="39" customHeight="1" thickTop="1" x14ac:dyDescent="0.25">
      <c r="A3" s="127"/>
      <c r="B3" s="156" t="s">
        <v>1</v>
      </c>
      <c r="C3" s="23"/>
      <c r="D3" s="150" t="s">
        <v>2</v>
      </c>
      <c r="E3" s="24" t="s">
        <v>3</v>
      </c>
      <c r="F3" s="158" t="s">
        <v>4</v>
      </c>
      <c r="G3" s="158" t="s">
        <v>5</v>
      </c>
      <c r="H3" s="158" t="s">
        <v>6</v>
      </c>
      <c r="I3" s="158" t="s">
        <v>7</v>
      </c>
      <c r="J3" s="166" t="s">
        <v>188</v>
      </c>
      <c r="K3" s="166"/>
      <c r="L3" s="166" t="s">
        <v>8</v>
      </c>
      <c r="M3" s="166"/>
      <c r="N3" s="166" t="s">
        <v>9</v>
      </c>
      <c r="O3" s="166"/>
      <c r="P3" s="25" t="s">
        <v>10</v>
      </c>
      <c r="Q3" s="150" t="s">
        <v>11</v>
      </c>
      <c r="R3" s="150" t="s">
        <v>12</v>
      </c>
    </row>
    <row r="4" spans="1:18" ht="18" thickBot="1" x14ac:dyDescent="0.3">
      <c r="A4" s="128" t="s">
        <v>13</v>
      </c>
      <c r="B4" s="157"/>
      <c r="C4" s="26"/>
      <c r="D4" s="151"/>
      <c r="E4" s="27" t="s">
        <v>14</v>
      </c>
      <c r="F4" s="159"/>
      <c r="G4" s="159"/>
      <c r="H4" s="159"/>
      <c r="I4" s="159"/>
      <c r="J4" s="28" t="s">
        <v>15</v>
      </c>
      <c r="K4" s="28" t="s">
        <v>16</v>
      </c>
      <c r="L4" s="29" t="s">
        <v>15</v>
      </c>
      <c r="M4" s="30" t="s">
        <v>16</v>
      </c>
      <c r="N4" s="28" t="s">
        <v>15</v>
      </c>
      <c r="O4" s="28" t="s">
        <v>16</v>
      </c>
      <c r="P4" s="31" t="s">
        <v>17</v>
      </c>
      <c r="Q4" s="151"/>
      <c r="R4" s="151"/>
    </row>
    <row r="5" spans="1:18" x14ac:dyDescent="0.25">
      <c r="A5" s="32"/>
      <c r="B5" s="33"/>
      <c r="C5" s="34"/>
      <c r="D5" s="35"/>
      <c r="E5" s="36"/>
      <c r="F5" s="37"/>
      <c r="G5" s="37"/>
      <c r="H5" s="37"/>
      <c r="I5" s="37"/>
      <c r="J5" s="38"/>
      <c r="K5" s="38"/>
      <c r="L5" s="39"/>
      <c r="M5" s="40"/>
      <c r="N5" s="41"/>
      <c r="O5" s="41"/>
      <c r="P5" s="42"/>
      <c r="Q5" s="43"/>
      <c r="R5" s="44"/>
    </row>
    <row r="11" spans="1:18" x14ac:dyDescent="0.25">
      <c r="A11" s="45" t="s">
        <v>91</v>
      </c>
      <c r="B11" s="46"/>
      <c r="C11" s="47"/>
      <c r="D11" s="48" t="s">
        <v>92</v>
      </c>
      <c r="E11" s="49">
        <v>164.27</v>
      </c>
      <c r="F11" s="50">
        <v>246</v>
      </c>
      <c r="G11" s="50">
        <v>246</v>
      </c>
      <c r="H11" s="50">
        <v>246</v>
      </c>
      <c r="I11" s="50">
        <v>133</v>
      </c>
      <c r="J11" s="51" t="s">
        <v>19</v>
      </c>
      <c r="K11" s="51" t="s">
        <v>31</v>
      </c>
      <c r="L11" s="52">
        <v>445000</v>
      </c>
      <c r="M11" s="52">
        <v>975000</v>
      </c>
      <c r="N11" s="53" t="s">
        <v>19</v>
      </c>
      <c r="O11" s="53" t="s">
        <v>31</v>
      </c>
      <c r="P11" s="54"/>
      <c r="Q11" s="47" t="s">
        <v>21</v>
      </c>
      <c r="R11" s="55" t="s">
        <v>93</v>
      </c>
    </row>
    <row r="12" spans="1:18" x14ac:dyDescent="0.25">
      <c r="A12" s="32" t="s">
        <v>36</v>
      </c>
      <c r="B12" s="56">
        <v>41334</v>
      </c>
      <c r="C12" s="56"/>
      <c r="D12" s="57"/>
      <c r="E12" s="58">
        <v>83.54</v>
      </c>
      <c r="F12" s="59">
        <v>133</v>
      </c>
      <c r="G12" s="59">
        <v>133</v>
      </c>
      <c r="H12" s="59">
        <v>133</v>
      </c>
      <c r="I12" s="59">
        <v>133</v>
      </c>
      <c r="J12" s="60" t="s">
        <v>19</v>
      </c>
      <c r="K12" s="61" t="s">
        <v>26</v>
      </c>
      <c r="L12" s="39">
        <v>445000</v>
      </c>
      <c r="M12" s="39">
        <v>894000</v>
      </c>
      <c r="N12" s="61" t="s">
        <v>19</v>
      </c>
      <c r="O12" s="61" t="s">
        <v>26</v>
      </c>
      <c r="P12" s="62">
        <v>1</v>
      </c>
      <c r="Q12" s="43"/>
      <c r="R12" s="43"/>
    </row>
    <row r="13" spans="1:18" x14ac:dyDescent="0.25">
      <c r="A13" s="32" t="s">
        <v>193</v>
      </c>
      <c r="B13" s="56">
        <v>41334</v>
      </c>
      <c r="C13" s="56"/>
      <c r="D13" s="57"/>
      <c r="E13" s="58">
        <v>6.41</v>
      </c>
      <c r="F13" s="59">
        <v>10</v>
      </c>
      <c r="G13" s="59">
        <v>10</v>
      </c>
      <c r="H13" s="59">
        <v>10</v>
      </c>
      <c r="I13" s="59">
        <v>0</v>
      </c>
      <c r="J13" s="60" t="s">
        <v>28</v>
      </c>
      <c r="K13" s="61" t="s">
        <v>28</v>
      </c>
      <c r="L13" s="39">
        <v>575000</v>
      </c>
      <c r="M13" s="39">
        <v>775000</v>
      </c>
      <c r="N13" s="61" t="s">
        <v>29</v>
      </c>
      <c r="O13" s="61" t="s">
        <v>29</v>
      </c>
      <c r="P13" s="62">
        <v>0.05</v>
      </c>
      <c r="Q13" s="43" t="s">
        <v>200</v>
      </c>
      <c r="R13" s="43"/>
    </row>
    <row r="14" spans="1:18" x14ac:dyDescent="0.25">
      <c r="A14" s="32" t="s">
        <v>193</v>
      </c>
      <c r="B14" s="56">
        <v>41334</v>
      </c>
      <c r="C14" s="56"/>
      <c r="D14" s="57"/>
      <c r="E14" s="58">
        <v>5.0549999999999997</v>
      </c>
      <c r="F14" s="59">
        <v>9</v>
      </c>
      <c r="G14" s="59">
        <v>9</v>
      </c>
      <c r="H14" s="59">
        <v>9</v>
      </c>
      <c r="I14" s="59">
        <v>0</v>
      </c>
      <c r="J14" s="60" t="s">
        <v>28</v>
      </c>
      <c r="K14" s="61" t="s">
        <v>28</v>
      </c>
      <c r="L14" s="39">
        <v>475000</v>
      </c>
      <c r="M14" s="39">
        <v>635000</v>
      </c>
      <c r="N14" s="61" t="s">
        <v>29</v>
      </c>
      <c r="O14" s="61" t="s">
        <v>29</v>
      </c>
      <c r="P14" s="62">
        <v>1</v>
      </c>
      <c r="Q14" s="43" t="s">
        <v>199</v>
      </c>
      <c r="R14" s="43"/>
    </row>
    <row r="15" spans="1:18" x14ac:dyDescent="0.25">
      <c r="A15" s="32" t="s">
        <v>201</v>
      </c>
      <c r="B15" s="56">
        <v>41334</v>
      </c>
      <c r="C15" s="56"/>
      <c r="D15" s="57"/>
      <c r="E15" s="58">
        <v>6.415</v>
      </c>
      <c r="F15" s="59">
        <v>11</v>
      </c>
      <c r="G15" s="59">
        <v>11</v>
      </c>
      <c r="H15" s="59">
        <v>11</v>
      </c>
      <c r="I15" s="59">
        <v>0</v>
      </c>
      <c r="J15" s="60" t="s">
        <v>28</v>
      </c>
      <c r="K15" s="61" t="s">
        <v>28</v>
      </c>
      <c r="L15" s="39">
        <v>545000</v>
      </c>
      <c r="M15" s="39">
        <v>625000</v>
      </c>
      <c r="N15" s="61" t="s">
        <v>29</v>
      </c>
      <c r="O15" s="61" t="s">
        <v>29</v>
      </c>
      <c r="P15" s="62">
        <v>0.95</v>
      </c>
      <c r="Q15" s="43" t="s">
        <v>199</v>
      </c>
      <c r="R15" s="43"/>
    </row>
    <row r="16" spans="1:18" x14ac:dyDescent="0.25">
      <c r="A16" s="32" t="s">
        <v>100</v>
      </c>
      <c r="B16" s="56">
        <v>41334</v>
      </c>
      <c r="C16" s="56"/>
      <c r="D16" s="57"/>
      <c r="E16" s="58">
        <v>49.09</v>
      </c>
      <c r="F16" s="59">
        <v>61</v>
      </c>
      <c r="G16" s="59">
        <v>61</v>
      </c>
      <c r="H16" s="59">
        <v>61</v>
      </c>
      <c r="I16" s="59">
        <v>0</v>
      </c>
      <c r="J16" s="60" t="s">
        <v>41</v>
      </c>
      <c r="K16" s="61" t="s">
        <v>41</v>
      </c>
      <c r="L16" s="39">
        <v>610000</v>
      </c>
      <c r="M16" s="39">
        <v>975000</v>
      </c>
      <c r="N16" s="61" t="s">
        <v>31</v>
      </c>
      <c r="O16" s="61" t="s">
        <v>31</v>
      </c>
      <c r="P16" s="62">
        <v>0</v>
      </c>
      <c r="Q16" s="43" t="s">
        <v>239</v>
      </c>
      <c r="R16" s="43"/>
    </row>
    <row r="17" spans="1:18" x14ac:dyDescent="0.25">
      <c r="A17" s="32" t="s">
        <v>100</v>
      </c>
      <c r="B17" s="56">
        <v>41334</v>
      </c>
      <c r="C17" s="56"/>
      <c r="D17" s="57"/>
      <c r="E17" s="58">
        <v>13.744999999999999</v>
      </c>
      <c r="F17" s="59">
        <v>22</v>
      </c>
      <c r="G17" s="59">
        <v>22</v>
      </c>
      <c r="H17" s="59">
        <v>22</v>
      </c>
      <c r="I17" s="59">
        <v>0</v>
      </c>
      <c r="J17" s="60" t="s">
        <v>28</v>
      </c>
      <c r="K17" s="61" t="s">
        <v>28</v>
      </c>
      <c r="L17" s="39">
        <v>520000</v>
      </c>
      <c r="M17" s="39">
        <v>785000</v>
      </c>
      <c r="N17" s="61" t="s">
        <v>29</v>
      </c>
      <c r="O17" s="61" t="s">
        <v>29</v>
      </c>
      <c r="P17" s="62">
        <v>0</v>
      </c>
      <c r="Q17" s="43" t="s">
        <v>199</v>
      </c>
      <c r="R17" s="43"/>
    </row>
    <row r="19" spans="1:18" x14ac:dyDescent="0.25">
      <c r="A19" s="45" t="s">
        <v>231</v>
      </c>
      <c r="B19" s="46"/>
      <c r="C19" s="47"/>
      <c r="D19" s="48" t="s">
        <v>94</v>
      </c>
      <c r="E19" s="49">
        <v>430.88</v>
      </c>
      <c r="F19" s="50">
        <v>901</v>
      </c>
      <c r="G19" s="50">
        <v>818</v>
      </c>
      <c r="H19" s="50">
        <v>815</v>
      </c>
      <c r="I19" s="50">
        <v>428</v>
      </c>
      <c r="J19" s="51" t="s">
        <v>72</v>
      </c>
      <c r="K19" s="51" t="s">
        <v>31</v>
      </c>
      <c r="L19" s="52">
        <v>310000</v>
      </c>
      <c r="M19" s="52">
        <v>1000000</v>
      </c>
      <c r="N19" s="53" t="s">
        <v>72</v>
      </c>
      <c r="O19" s="53" t="s">
        <v>31</v>
      </c>
      <c r="P19" s="54"/>
      <c r="Q19" s="47" t="s">
        <v>21</v>
      </c>
      <c r="R19" s="55" t="s">
        <v>95</v>
      </c>
    </row>
    <row r="20" spans="1:18" x14ac:dyDescent="0.25">
      <c r="A20" s="32" t="s">
        <v>36</v>
      </c>
      <c r="B20" s="56">
        <v>39479</v>
      </c>
      <c r="C20" s="56"/>
      <c r="D20" s="57"/>
      <c r="E20" s="58">
        <v>96.32</v>
      </c>
      <c r="F20" s="59">
        <v>212</v>
      </c>
      <c r="G20" s="59">
        <v>212</v>
      </c>
      <c r="H20" s="59">
        <v>212</v>
      </c>
      <c r="I20" s="59">
        <v>212</v>
      </c>
      <c r="J20" s="60" t="s">
        <v>34</v>
      </c>
      <c r="K20" s="61" t="s">
        <v>19</v>
      </c>
      <c r="L20" s="39">
        <v>310000</v>
      </c>
      <c r="M20" s="39">
        <v>615000</v>
      </c>
      <c r="N20" s="61" t="s">
        <v>34</v>
      </c>
      <c r="O20" s="61" t="s">
        <v>19</v>
      </c>
      <c r="P20" s="62">
        <v>1</v>
      </c>
      <c r="Q20" s="43"/>
      <c r="R20" s="43"/>
    </row>
    <row r="21" spans="1:18" x14ac:dyDescent="0.25">
      <c r="A21" s="32" t="s">
        <v>96</v>
      </c>
      <c r="B21" s="56">
        <v>39479</v>
      </c>
      <c r="C21" s="56"/>
      <c r="D21" s="57"/>
      <c r="E21" s="58">
        <v>53.341000000000001</v>
      </c>
      <c r="F21" s="59">
        <v>104</v>
      </c>
      <c r="G21" s="59">
        <v>103</v>
      </c>
      <c r="H21" s="59">
        <v>103</v>
      </c>
      <c r="I21" s="59">
        <v>103</v>
      </c>
      <c r="J21" s="60" t="s">
        <v>97</v>
      </c>
      <c r="K21" s="61" t="s">
        <v>98</v>
      </c>
      <c r="L21" s="39">
        <v>325000</v>
      </c>
      <c r="M21" s="39">
        <v>1000000</v>
      </c>
      <c r="N21" s="61" t="s">
        <v>72</v>
      </c>
      <c r="O21" s="61" t="s">
        <v>31</v>
      </c>
      <c r="P21" s="62">
        <v>1</v>
      </c>
      <c r="Q21" s="43"/>
      <c r="R21" s="43"/>
    </row>
    <row r="22" spans="1:18" x14ac:dyDescent="0.25">
      <c r="A22" s="32" t="s">
        <v>100</v>
      </c>
      <c r="B22" s="56">
        <v>39479</v>
      </c>
      <c r="C22" s="56"/>
      <c r="D22" s="57"/>
      <c r="E22" s="58">
        <v>49.892000000000003</v>
      </c>
      <c r="F22" s="59">
        <v>100</v>
      </c>
      <c r="G22" s="59">
        <v>100</v>
      </c>
      <c r="H22" s="59">
        <v>100</v>
      </c>
      <c r="I22" s="59">
        <v>66</v>
      </c>
      <c r="J22" s="60" t="s">
        <v>101</v>
      </c>
      <c r="K22" s="61" t="s">
        <v>102</v>
      </c>
      <c r="L22" s="39">
        <v>310000</v>
      </c>
      <c r="M22" s="39">
        <v>810000</v>
      </c>
      <c r="N22" s="61" t="s">
        <v>26</v>
      </c>
      <c r="O22" s="61" t="s">
        <v>29</v>
      </c>
      <c r="P22" s="62">
        <v>0.7</v>
      </c>
      <c r="Q22" s="43"/>
      <c r="R22" s="43"/>
    </row>
    <row r="23" spans="1:18" x14ac:dyDescent="0.25">
      <c r="A23" s="32" t="s">
        <v>103</v>
      </c>
      <c r="B23" s="56">
        <v>39479</v>
      </c>
      <c r="C23" s="56"/>
      <c r="D23" s="57"/>
      <c r="E23" s="58">
        <v>50.027999999999999</v>
      </c>
      <c r="F23" s="59">
        <v>100</v>
      </c>
      <c r="G23" s="59">
        <v>100</v>
      </c>
      <c r="H23" s="59">
        <v>100</v>
      </c>
      <c r="I23" s="59">
        <v>0</v>
      </c>
      <c r="J23" s="60" t="s">
        <v>28</v>
      </c>
      <c r="K23" s="61" t="s">
        <v>98</v>
      </c>
      <c r="L23" s="39">
        <v>345000</v>
      </c>
      <c r="M23" s="39">
        <v>670000</v>
      </c>
      <c r="N23" s="61" t="s">
        <v>29</v>
      </c>
      <c r="O23" s="61" t="s">
        <v>31</v>
      </c>
      <c r="P23" s="62">
        <v>0</v>
      </c>
      <c r="Q23" s="43"/>
      <c r="R23" s="43"/>
    </row>
    <row r="24" spans="1:18" x14ac:dyDescent="0.25">
      <c r="A24" s="32" t="s">
        <v>104</v>
      </c>
      <c r="B24" s="56">
        <v>39479</v>
      </c>
      <c r="C24" s="56"/>
      <c r="D24" s="57"/>
      <c r="E24" s="58">
        <v>38.345999999999997</v>
      </c>
      <c r="F24" s="59">
        <v>81</v>
      </c>
      <c r="G24" s="59">
        <v>59</v>
      </c>
      <c r="H24" s="59">
        <v>59</v>
      </c>
      <c r="I24" s="59">
        <v>0</v>
      </c>
      <c r="J24" s="60" t="s">
        <v>28</v>
      </c>
      <c r="K24" s="61" t="s">
        <v>98</v>
      </c>
      <c r="L24" s="39">
        <v>365000</v>
      </c>
      <c r="M24" s="39">
        <v>585000</v>
      </c>
      <c r="N24" s="61" t="s">
        <v>29</v>
      </c>
      <c r="O24" s="61" t="s">
        <v>31</v>
      </c>
      <c r="P24" s="62">
        <v>0</v>
      </c>
      <c r="Q24" s="43"/>
      <c r="R24" s="43"/>
    </row>
    <row r="25" spans="1:18" x14ac:dyDescent="0.25">
      <c r="A25" s="32" t="s">
        <v>105</v>
      </c>
      <c r="B25" s="56">
        <v>39479</v>
      </c>
      <c r="C25" s="56"/>
      <c r="D25" s="57"/>
      <c r="E25" s="58">
        <v>34.868000000000002</v>
      </c>
      <c r="F25" s="59">
        <v>74</v>
      </c>
      <c r="G25" s="59">
        <v>74</v>
      </c>
      <c r="H25" s="59">
        <v>74</v>
      </c>
      <c r="I25" s="59">
        <v>47</v>
      </c>
      <c r="J25" s="60" t="s">
        <v>101</v>
      </c>
      <c r="K25" s="61" t="s">
        <v>102</v>
      </c>
      <c r="L25" s="39">
        <v>325000</v>
      </c>
      <c r="M25" s="39">
        <v>605000</v>
      </c>
      <c r="N25" s="61" t="s">
        <v>26</v>
      </c>
      <c r="O25" s="61" t="s">
        <v>29</v>
      </c>
      <c r="P25" s="62">
        <v>0.7</v>
      </c>
      <c r="Q25" s="43"/>
      <c r="R25" s="43"/>
    </row>
    <row r="26" spans="1:18" x14ac:dyDescent="0.25">
      <c r="A26" s="32" t="s">
        <v>106</v>
      </c>
      <c r="B26" s="56">
        <v>39479</v>
      </c>
      <c r="C26" s="56"/>
      <c r="D26" s="57"/>
      <c r="E26" s="58">
        <v>51.515000000000001</v>
      </c>
      <c r="F26" s="59">
        <v>121</v>
      </c>
      <c r="G26" s="59">
        <v>65</v>
      </c>
      <c r="H26" s="59">
        <v>62</v>
      </c>
      <c r="I26" s="59">
        <v>0</v>
      </c>
      <c r="J26" s="60" t="s">
        <v>41</v>
      </c>
      <c r="K26" s="61" t="s">
        <v>41</v>
      </c>
      <c r="L26" s="39">
        <v>340000</v>
      </c>
      <c r="M26" s="39">
        <v>575000</v>
      </c>
      <c r="N26" s="61" t="s">
        <v>31</v>
      </c>
      <c r="O26" s="61" t="s">
        <v>31</v>
      </c>
      <c r="P26" s="62">
        <v>0</v>
      </c>
      <c r="Q26" s="43"/>
      <c r="R26" s="43"/>
    </row>
    <row r="27" spans="1:18" x14ac:dyDescent="0.25">
      <c r="A27" s="32" t="s">
        <v>99</v>
      </c>
      <c r="B27" s="56">
        <v>39479</v>
      </c>
      <c r="C27" s="56"/>
      <c r="D27" s="57"/>
      <c r="E27" s="58">
        <v>56.543999999999997</v>
      </c>
      <c r="F27" s="59">
        <v>109</v>
      </c>
      <c r="G27" s="59">
        <v>105</v>
      </c>
      <c r="H27" s="59">
        <v>105</v>
      </c>
      <c r="I27" s="59">
        <v>0</v>
      </c>
      <c r="J27" s="60" t="s">
        <v>28</v>
      </c>
      <c r="K27" s="61" t="s">
        <v>98</v>
      </c>
      <c r="L27" s="39">
        <v>335000</v>
      </c>
      <c r="M27" s="39">
        <v>725000</v>
      </c>
      <c r="N27" s="61" t="s">
        <v>29</v>
      </c>
      <c r="O27" s="61" t="s">
        <v>31</v>
      </c>
      <c r="P27" s="62">
        <v>0.1</v>
      </c>
      <c r="Q27" s="43"/>
      <c r="R27" s="43"/>
    </row>
    <row r="29" spans="1:18" x14ac:dyDescent="0.25">
      <c r="A29" s="45" t="s">
        <v>107</v>
      </c>
      <c r="B29" s="46">
        <v>41913</v>
      </c>
      <c r="C29" s="47"/>
      <c r="D29" s="48" t="s">
        <v>108</v>
      </c>
      <c r="E29" s="49">
        <v>132.88</v>
      </c>
      <c r="F29" s="50">
        <v>184</v>
      </c>
      <c r="G29" s="50">
        <v>54</v>
      </c>
      <c r="H29" s="50">
        <v>47</v>
      </c>
      <c r="I29" s="50">
        <v>0</v>
      </c>
      <c r="J29" s="51" t="s">
        <v>29</v>
      </c>
      <c r="K29" s="51" t="s">
        <v>31</v>
      </c>
      <c r="L29" s="52">
        <v>570000</v>
      </c>
      <c r="M29" s="52">
        <v>995000</v>
      </c>
      <c r="N29" s="53" t="s">
        <v>29</v>
      </c>
      <c r="O29" s="53" t="s">
        <v>31</v>
      </c>
      <c r="P29" s="54">
        <v>0.05</v>
      </c>
      <c r="Q29" s="47" t="s">
        <v>64</v>
      </c>
      <c r="R29" s="55" t="s">
        <v>22</v>
      </c>
    </row>
    <row r="31" spans="1:18" x14ac:dyDescent="0.25">
      <c r="A31" s="45" t="s">
        <v>226</v>
      </c>
      <c r="B31" s="46"/>
      <c r="C31" s="47"/>
      <c r="D31" s="48" t="s">
        <v>88</v>
      </c>
      <c r="E31" s="49">
        <v>530.71</v>
      </c>
      <c r="F31" s="50">
        <v>627</v>
      </c>
      <c r="G31" s="50">
        <v>195</v>
      </c>
      <c r="H31" s="50">
        <v>189</v>
      </c>
      <c r="I31" s="50">
        <v>0</v>
      </c>
      <c r="J31" s="51" t="s">
        <v>29</v>
      </c>
      <c r="K31" s="51" t="s">
        <v>45</v>
      </c>
      <c r="L31" s="52">
        <v>570000</v>
      </c>
      <c r="M31" s="52">
        <v>3690000</v>
      </c>
      <c r="N31" s="53" t="s">
        <v>29</v>
      </c>
      <c r="O31" s="53" t="s">
        <v>52</v>
      </c>
      <c r="P31" s="54"/>
      <c r="Q31" s="47" t="s">
        <v>89</v>
      </c>
      <c r="R31" s="55" t="s">
        <v>22</v>
      </c>
    </row>
    <row r="32" spans="1:18" x14ac:dyDescent="0.25">
      <c r="A32" s="32" t="s">
        <v>96</v>
      </c>
      <c r="B32" s="56">
        <v>42186</v>
      </c>
      <c r="C32" s="56"/>
      <c r="D32" s="57"/>
      <c r="E32" s="58">
        <v>105.96599999999999</v>
      </c>
      <c r="F32" s="59">
        <v>133</v>
      </c>
      <c r="G32" s="59">
        <v>133</v>
      </c>
      <c r="H32" s="59">
        <v>128</v>
      </c>
      <c r="I32" s="59">
        <v>0</v>
      </c>
      <c r="J32" s="60" t="s">
        <v>28</v>
      </c>
      <c r="K32" s="61" t="s">
        <v>90</v>
      </c>
      <c r="L32" s="39">
        <v>570000</v>
      </c>
      <c r="M32" s="39">
        <v>1300000</v>
      </c>
      <c r="N32" s="61" t="s">
        <v>29</v>
      </c>
      <c r="O32" s="61" t="s">
        <v>52</v>
      </c>
      <c r="P32" s="62">
        <v>0</v>
      </c>
      <c r="Q32" s="43"/>
      <c r="R32" s="43"/>
    </row>
    <row r="33" spans="1:18" x14ac:dyDescent="0.25">
      <c r="A33" s="32" t="s">
        <v>39</v>
      </c>
      <c r="B33" s="56">
        <v>42186</v>
      </c>
      <c r="C33" s="56"/>
      <c r="D33" s="57"/>
      <c r="E33" s="58">
        <v>110.389</v>
      </c>
      <c r="F33" s="59">
        <v>122</v>
      </c>
      <c r="G33" s="59">
        <v>62</v>
      </c>
      <c r="H33" s="59">
        <v>61</v>
      </c>
      <c r="I33" s="59">
        <v>0</v>
      </c>
      <c r="J33" s="60" t="s">
        <v>41</v>
      </c>
      <c r="K33" s="61" t="s">
        <v>90</v>
      </c>
      <c r="L33" s="39">
        <v>625000</v>
      </c>
      <c r="M33" s="39">
        <v>1880000</v>
      </c>
      <c r="N33" s="61" t="s">
        <v>31</v>
      </c>
      <c r="O33" s="61" t="s">
        <v>52</v>
      </c>
      <c r="P33" s="62">
        <v>0</v>
      </c>
      <c r="Q33" s="43"/>
      <c r="R33" s="43"/>
    </row>
    <row r="34" spans="1:18" x14ac:dyDescent="0.25">
      <c r="A34" s="32" t="s">
        <v>49</v>
      </c>
      <c r="B34" s="56">
        <v>42186</v>
      </c>
      <c r="C34" s="56"/>
      <c r="D34" s="57"/>
      <c r="E34" s="58">
        <v>314.35000000000002</v>
      </c>
      <c r="F34" s="59">
        <v>372</v>
      </c>
      <c r="G34" s="59">
        <v>0</v>
      </c>
      <c r="H34" s="59">
        <v>0</v>
      </c>
      <c r="I34" s="59">
        <v>0</v>
      </c>
      <c r="J34" s="60" t="s">
        <v>41</v>
      </c>
      <c r="K34" s="61" t="s">
        <v>45</v>
      </c>
      <c r="L34" s="39">
        <v>615000</v>
      </c>
      <c r="M34" s="39">
        <v>3690000</v>
      </c>
      <c r="N34" s="61"/>
      <c r="O34" s="61"/>
      <c r="P34" s="62">
        <v>0</v>
      </c>
      <c r="Q34" s="43"/>
      <c r="R34" s="43"/>
    </row>
    <row r="36" spans="1:18" x14ac:dyDescent="0.25">
      <c r="A36" s="45" t="s">
        <v>227</v>
      </c>
      <c r="B36" s="46"/>
      <c r="C36" s="47"/>
      <c r="D36" s="48" t="s">
        <v>109</v>
      </c>
      <c r="E36" s="49">
        <v>1378</v>
      </c>
      <c r="F36" s="50">
        <v>6080</v>
      </c>
      <c r="G36" s="50">
        <v>265</v>
      </c>
      <c r="H36" s="50">
        <v>265</v>
      </c>
      <c r="I36" s="50">
        <v>0</v>
      </c>
      <c r="J36" s="51" t="s">
        <v>29</v>
      </c>
      <c r="K36" s="51" t="s">
        <v>167</v>
      </c>
      <c r="L36" s="52">
        <v>140000</v>
      </c>
      <c r="M36" s="52">
        <v>300000</v>
      </c>
      <c r="N36" s="53" t="s">
        <v>29</v>
      </c>
      <c r="O36" s="53" t="s">
        <v>20</v>
      </c>
      <c r="P36" s="54"/>
      <c r="Q36" s="47" t="s">
        <v>46</v>
      </c>
      <c r="R36" s="55" t="s">
        <v>110</v>
      </c>
    </row>
    <row r="37" spans="1:18" x14ac:dyDescent="0.25">
      <c r="A37" s="32" t="s">
        <v>96</v>
      </c>
      <c r="B37" s="56">
        <v>39022</v>
      </c>
      <c r="C37" s="56"/>
      <c r="D37" s="57"/>
      <c r="E37" s="58">
        <v>10.1706</v>
      </c>
      <c r="F37" s="59">
        <v>52</v>
      </c>
      <c r="G37" s="59">
        <v>37</v>
      </c>
      <c r="H37" s="59">
        <v>37</v>
      </c>
      <c r="I37" s="59">
        <v>0</v>
      </c>
      <c r="J37" s="60" t="s">
        <v>28</v>
      </c>
      <c r="K37" s="61" t="s">
        <v>111</v>
      </c>
      <c r="L37" s="39">
        <v>160000</v>
      </c>
      <c r="M37" s="39">
        <v>222000</v>
      </c>
      <c r="N37" s="61" t="s">
        <v>29</v>
      </c>
      <c r="O37" s="61" t="s">
        <v>20</v>
      </c>
      <c r="P37" s="62">
        <v>0.9</v>
      </c>
      <c r="Q37" s="43"/>
      <c r="R37" s="43"/>
    </row>
    <row r="38" spans="1:18" x14ac:dyDescent="0.25">
      <c r="A38" s="32" t="s">
        <v>39</v>
      </c>
      <c r="B38" s="56">
        <v>39022</v>
      </c>
      <c r="C38" s="56"/>
      <c r="D38" s="57"/>
      <c r="E38" s="58">
        <v>16.8047</v>
      </c>
      <c r="F38" s="59">
        <v>87</v>
      </c>
      <c r="G38" s="59">
        <v>83</v>
      </c>
      <c r="H38" s="59">
        <v>83</v>
      </c>
      <c r="I38" s="59">
        <v>0</v>
      </c>
      <c r="J38" s="60" t="s">
        <v>28</v>
      </c>
      <c r="K38" s="61" t="s">
        <v>28</v>
      </c>
      <c r="L38" s="39">
        <v>155000</v>
      </c>
      <c r="M38" s="39">
        <v>251000</v>
      </c>
      <c r="N38" s="61" t="s">
        <v>29</v>
      </c>
      <c r="O38" s="61" t="s">
        <v>29</v>
      </c>
      <c r="P38" s="62">
        <v>0.7</v>
      </c>
      <c r="Q38" s="43"/>
      <c r="R38" s="43"/>
    </row>
    <row r="39" spans="1:18" x14ac:dyDescent="0.25">
      <c r="A39" s="32" t="s">
        <v>112</v>
      </c>
      <c r="B39" s="56">
        <v>39022</v>
      </c>
      <c r="C39" s="56"/>
      <c r="D39" s="57"/>
      <c r="E39" s="58">
        <v>14.533200000000001</v>
      </c>
      <c r="F39" s="59">
        <v>78</v>
      </c>
      <c r="G39" s="59">
        <v>72</v>
      </c>
      <c r="H39" s="59">
        <v>72</v>
      </c>
      <c r="I39" s="59">
        <v>0</v>
      </c>
      <c r="J39" s="60" t="s">
        <v>28</v>
      </c>
      <c r="K39" s="61" t="s">
        <v>28</v>
      </c>
      <c r="L39" s="39">
        <v>149000</v>
      </c>
      <c r="M39" s="39">
        <v>253000</v>
      </c>
      <c r="N39" s="61" t="s">
        <v>29</v>
      </c>
      <c r="O39" s="61" t="s">
        <v>29</v>
      </c>
      <c r="P39" s="62">
        <v>0.2</v>
      </c>
      <c r="Q39" s="43"/>
      <c r="R39" s="43"/>
    </row>
    <row r="40" spans="1:18" x14ac:dyDescent="0.25">
      <c r="A40" s="32" t="s">
        <v>113</v>
      </c>
      <c r="B40" s="56">
        <v>39022</v>
      </c>
      <c r="C40" s="56"/>
      <c r="D40" s="57"/>
      <c r="E40" s="58">
        <v>11.818400000000002</v>
      </c>
      <c r="F40" s="59">
        <v>63</v>
      </c>
      <c r="G40" s="59">
        <v>41</v>
      </c>
      <c r="H40" s="59">
        <v>41</v>
      </c>
      <c r="I40" s="59">
        <v>0</v>
      </c>
      <c r="J40" s="60" t="s">
        <v>28</v>
      </c>
      <c r="K40" s="61" t="s">
        <v>28</v>
      </c>
      <c r="L40" s="39">
        <v>155000</v>
      </c>
      <c r="M40" s="39">
        <v>238000</v>
      </c>
      <c r="N40" s="61" t="s">
        <v>29</v>
      </c>
      <c r="O40" s="61" t="s">
        <v>29</v>
      </c>
      <c r="P40" s="62">
        <v>0.1</v>
      </c>
      <c r="Q40" s="43"/>
      <c r="R40" s="43"/>
    </row>
    <row r="41" spans="1:18" x14ac:dyDescent="0.25">
      <c r="A41" s="32" t="s">
        <v>100</v>
      </c>
      <c r="B41" s="56">
        <v>39022</v>
      </c>
      <c r="C41" s="56"/>
      <c r="D41" s="57"/>
      <c r="E41" s="58">
        <v>10.002300000000002</v>
      </c>
      <c r="F41" s="59">
        <v>52</v>
      </c>
      <c r="G41" s="59">
        <v>32</v>
      </c>
      <c r="H41" s="59">
        <v>32</v>
      </c>
      <c r="I41" s="59">
        <v>0</v>
      </c>
      <c r="J41" s="60" t="s">
        <v>41</v>
      </c>
      <c r="K41" s="61" t="s">
        <v>90</v>
      </c>
      <c r="L41" s="39">
        <v>159000</v>
      </c>
      <c r="M41" s="39">
        <v>216000</v>
      </c>
      <c r="N41" s="61" t="s">
        <v>31</v>
      </c>
      <c r="O41" s="61" t="s">
        <v>52</v>
      </c>
      <c r="P41" s="62">
        <v>0</v>
      </c>
      <c r="Q41" s="43"/>
      <c r="R41" s="43"/>
    </row>
    <row r="42" spans="1:18" x14ac:dyDescent="0.25">
      <c r="A42" s="32" t="s">
        <v>49</v>
      </c>
      <c r="B42" s="56">
        <v>39022</v>
      </c>
      <c r="C42" s="56"/>
      <c r="D42" s="57"/>
      <c r="E42" s="58">
        <v>1314.6708000000001</v>
      </c>
      <c r="F42" s="59">
        <v>5748</v>
      </c>
      <c r="G42" s="59">
        <v>0</v>
      </c>
      <c r="H42" s="59">
        <v>0</v>
      </c>
      <c r="I42" s="59">
        <v>0</v>
      </c>
      <c r="J42" s="60" t="s">
        <v>41</v>
      </c>
      <c r="K42" s="61" t="s">
        <v>167</v>
      </c>
      <c r="L42" s="39">
        <v>140000</v>
      </c>
      <c r="M42" s="39">
        <v>300000</v>
      </c>
      <c r="N42" s="61"/>
      <c r="O42" s="61"/>
      <c r="P42" s="62">
        <v>0</v>
      </c>
      <c r="Q42" s="43"/>
      <c r="R42" s="43"/>
    </row>
    <row r="44" spans="1:18" x14ac:dyDescent="0.25">
      <c r="A44" s="45" t="s">
        <v>114</v>
      </c>
      <c r="B44" s="46"/>
      <c r="C44" s="47"/>
      <c r="D44" s="48" t="s">
        <v>115</v>
      </c>
      <c r="E44" s="49">
        <v>732.22</v>
      </c>
      <c r="F44" s="50">
        <v>1317</v>
      </c>
      <c r="G44" s="50">
        <v>1143</v>
      </c>
      <c r="H44" s="50">
        <v>1143</v>
      </c>
      <c r="I44" s="50">
        <v>1143</v>
      </c>
      <c r="J44" s="51" t="s">
        <v>116</v>
      </c>
      <c r="K44" s="51" t="s">
        <v>45</v>
      </c>
      <c r="L44" s="52">
        <v>225000</v>
      </c>
      <c r="M44" s="52">
        <v>1075000</v>
      </c>
      <c r="N44" s="53" t="s">
        <v>116</v>
      </c>
      <c r="O44" s="53" t="s">
        <v>45</v>
      </c>
      <c r="P44" s="54"/>
      <c r="Q44" s="47" t="s">
        <v>64</v>
      </c>
      <c r="R44" s="55" t="s">
        <v>22</v>
      </c>
    </row>
    <row r="45" spans="1:18" x14ac:dyDescent="0.25">
      <c r="A45" s="32" t="s">
        <v>36</v>
      </c>
      <c r="B45" s="56">
        <v>37226</v>
      </c>
      <c r="C45" s="56"/>
      <c r="D45" s="57"/>
      <c r="E45" s="58">
        <v>468.59</v>
      </c>
      <c r="F45" s="59">
        <v>895</v>
      </c>
      <c r="G45" s="59">
        <v>895</v>
      </c>
      <c r="H45" s="59">
        <v>895</v>
      </c>
      <c r="I45" s="59">
        <v>895</v>
      </c>
      <c r="J45" s="60" t="s">
        <v>116</v>
      </c>
      <c r="K45" s="61" t="s">
        <v>117</v>
      </c>
      <c r="L45" s="39">
        <v>225000</v>
      </c>
      <c r="M45" s="39">
        <v>1075000</v>
      </c>
      <c r="N45" s="61" t="s">
        <v>116</v>
      </c>
      <c r="O45" s="61" t="s">
        <v>19</v>
      </c>
      <c r="P45" s="62">
        <v>1</v>
      </c>
      <c r="Q45" s="43"/>
      <c r="R45" s="43"/>
    </row>
    <row r="46" spans="1:18" x14ac:dyDescent="0.25">
      <c r="A46" s="32" t="s">
        <v>118</v>
      </c>
      <c r="B46" s="56">
        <v>37226</v>
      </c>
      <c r="C46" s="56"/>
      <c r="D46" s="57"/>
      <c r="E46" s="58">
        <v>81.8131609</v>
      </c>
      <c r="F46" s="59">
        <v>118</v>
      </c>
      <c r="G46" s="59">
        <v>114</v>
      </c>
      <c r="H46" s="59">
        <v>114</v>
      </c>
      <c r="I46" s="59">
        <v>114</v>
      </c>
      <c r="J46" s="60" t="s">
        <v>119</v>
      </c>
      <c r="K46" s="61" t="s">
        <v>90</v>
      </c>
      <c r="L46" s="39">
        <v>475000</v>
      </c>
      <c r="M46" s="39">
        <v>1050000</v>
      </c>
      <c r="N46" s="61" t="s">
        <v>120</v>
      </c>
      <c r="O46" s="61" t="s">
        <v>52</v>
      </c>
      <c r="P46" s="62">
        <v>1</v>
      </c>
      <c r="Q46" s="43"/>
      <c r="R46" s="43"/>
    </row>
    <row r="47" spans="1:18" x14ac:dyDescent="0.25">
      <c r="A47" s="32" t="s">
        <v>121</v>
      </c>
      <c r="B47" s="56">
        <v>37226</v>
      </c>
      <c r="C47" s="56"/>
      <c r="D47" s="57"/>
      <c r="E47" s="58">
        <v>38.272825699999999</v>
      </c>
      <c r="F47" s="59">
        <v>55</v>
      </c>
      <c r="G47" s="59">
        <v>25</v>
      </c>
      <c r="H47" s="59">
        <v>25</v>
      </c>
      <c r="I47" s="59">
        <v>25</v>
      </c>
      <c r="J47" s="60" t="s">
        <v>97</v>
      </c>
      <c r="K47" s="61" t="s">
        <v>122</v>
      </c>
      <c r="L47" s="39">
        <v>495000</v>
      </c>
      <c r="M47" s="39">
        <v>935000</v>
      </c>
      <c r="N47" s="61" t="s">
        <v>72</v>
      </c>
      <c r="O47" s="61" t="s">
        <v>45</v>
      </c>
      <c r="P47" s="62">
        <v>0.5</v>
      </c>
      <c r="Q47" s="43"/>
      <c r="R47" s="43"/>
    </row>
    <row r="48" spans="1:18" x14ac:dyDescent="0.25">
      <c r="A48" s="32" t="s">
        <v>123</v>
      </c>
      <c r="B48" s="56">
        <v>37226</v>
      </c>
      <c r="C48" s="56"/>
      <c r="D48" s="57"/>
      <c r="E48" s="58">
        <v>48.109871400000003</v>
      </c>
      <c r="F48" s="59">
        <v>93</v>
      </c>
      <c r="G48" s="59">
        <v>54</v>
      </c>
      <c r="H48" s="59">
        <v>54</v>
      </c>
      <c r="I48" s="59">
        <v>54</v>
      </c>
      <c r="J48" s="60" t="s">
        <v>124</v>
      </c>
      <c r="K48" s="61" t="s">
        <v>122</v>
      </c>
      <c r="L48" s="39">
        <v>407000</v>
      </c>
      <c r="M48" s="39">
        <v>935000</v>
      </c>
      <c r="N48" s="61" t="s">
        <v>43</v>
      </c>
      <c r="O48" s="61" t="s">
        <v>45</v>
      </c>
      <c r="P48" s="62">
        <v>0.6</v>
      </c>
      <c r="Q48" s="43"/>
      <c r="R48" s="43"/>
    </row>
    <row r="49" spans="1:18" x14ac:dyDescent="0.25">
      <c r="A49" s="32" t="s">
        <v>125</v>
      </c>
      <c r="B49" s="56">
        <v>37226</v>
      </c>
      <c r="C49" s="56"/>
      <c r="D49" s="57"/>
      <c r="E49" s="58">
        <v>95.435000799999997</v>
      </c>
      <c r="F49" s="59">
        <v>156</v>
      </c>
      <c r="G49" s="59">
        <v>55</v>
      </c>
      <c r="H49" s="59">
        <v>55</v>
      </c>
      <c r="I49" s="59">
        <v>55</v>
      </c>
      <c r="J49" s="60" t="s">
        <v>126</v>
      </c>
      <c r="K49" s="61" t="s">
        <v>111</v>
      </c>
      <c r="L49" s="39">
        <v>515000</v>
      </c>
      <c r="M49" s="39">
        <v>940000</v>
      </c>
      <c r="N49" s="61" t="s">
        <v>19</v>
      </c>
      <c r="O49" s="61" t="s">
        <v>20</v>
      </c>
      <c r="P49" s="62">
        <v>0.35</v>
      </c>
      <c r="Q49" s="43"/>
      <c r="R49" s="43"/>
    </row>
    <row r="51" spans="1:18" x14ac:dyDescent="0.25">
      <c r="A51" s="45" t="s">
        <v>127</v>
      </c>
      <c r="B51" s="46"/>
      <c r="C51" s="47"/>
      <c r="D51" s="48" t="s">
        <v>128</v>
      </c>
      <c r="E51" s="49">
        <f>663.21+688.6</f>
        <v>1351.81</v>
      </c>
      <c r="F51" s="50">
        <f>681+760</f>
        <v>1441</v>
      </c>
      <c r="G51" s="50">
        <f>246+549</f>
        <v>795</v>
      </c>
      <c r="H51" s="50">
        <f>505+159</f>
        <v>664</v>
      </c>
      <c r="I51" s="50">
        <v>489</v>
      </c>
      <c r="J51" s="51" t="s">
        <v>129</v>
      </c>
      <c r="K51" s="51" t="s">
        <v>146</v>
      </c>
      <c r="L51" s="52">
        <v>120000</v>
      </c>
      <c r="M51" s="52">
        <v>7000000</v>
      </c>
      <c r="N51" s="53" t="s">
        <v>129</v>
      </c>
      <c r="O51" s="53" t="s">
        <v>45</v>
      </c>
      <c r="P51" s="54"/>
      <c r="Q51" s="47" t="s">
        <v>203</v>
      </c>
      <c r="R51" s="55" t="s">
        <v>22</v>
      </c>
    </row>
    <row r="52" spans="1:18" x14ac:dyDescent="0.25">
      <c r="A52" s="138" t="s">
        <v>36</v>
      </c>
      <c r="B52" s="56">
        <v>40634</v>
      </c>
      <c r="C52" s="56"/>
      <c r="D52" s="57"/>
      <c r="E52" s="58">
        <v>191.92423490000002</v>
      </c>
      <c r="F52" s="59">
        <v>201</v>
      </c>
      <c r="G52" s="59">
        <v>201</v>
      </c>
      <c r="H52" s="59">
        <v>201</v>
      </c>
      <c r="I52" s="59">
        <v>201</v>
      </c>
      <c r="J52" s="60" t="s">
        <v>40</v>
      </c>
      <c r="K52" s="61" t="s">
        <v>26</v>
      </c>
      <c r="L52" s="39">
        <v>500000</v>
      </c>
      <c r="M52" s="39">
        <v>2400000</v>
      </c>
      <c r="N52" s="61" t="s">
        <v>40</v>
      </c>
      <c r="O52" s="61" t="s">
        <v>26</v>
      </c>
      <c r="P52" s="62">
        <v>1</v>
      </c>
      <c r="Q52" s="43" t="s">
        <v>206</v>
      </c>
      <c r="R52" s="43"/>
    </row>
    <row r="53" spans="1:18" x14ac:dyDescent="0.25">
      <c r="A53" s="138" t="s">
        <v>130</v>
      </c>
      <c r="B53" s="56">
        <v>38047</v>
      </c>
      <c r="C53" s="56"/>
      <c r="D53" s="57"/>
      <c r="E53" s="58">
        <v>18.282</v>
      </c>
      <c r="F53" s="59">
        <v>149</v>
      </c>
      <c r="G53" s="59">
        <v>149</v>
      </c>
      <c r="H53" s="59">
        <v>117</v>
      </c>
      <c r="I53" s="59">
        <v>112</v>
      </c>
      <c r="J53" s="60" t="s">
        <v>131</v>
      </c>
      <c r="K53" s="61" t="s">
        <v>122</v>
      </c>
      <c r="L53" s="39">
        <v>120000</v>
      </c>
      <c r="M53" s="39">
        <v>225000</v>
      </c>
      <c r="N53" s="61" t="s">
        <v>129</v>
      </c>
      <c r="O53" s="61" t="s">
        <v>45</v>
      </c>
      <c r="P53" s="62">
        <v>1</v>
      </c>
      <c r="Q53" s="43" t="s">
        <v>204</v>
      </c>
      <c r="R53" s="43"/>
    </row>
    <row r="54" spans="1:18" x14ac:dyDescent="0.25">
      <c r="A54" s="138" t="s">
        <v>228</v>
      </c>
      <c r="B54" s="56">
        <v>41456</v>
      </c>
      <c r="C54" s="56"/>
      <c r="D54" s="57"/>
      <c r="E54" s="58">
        <v>218.84200000000001</v>
      </c>
      <c r="F54" s="59">
        <v>199</v>
      </c>
      <c r="G54" s="59">
        <v>199</v>
      </c>
      <c r="H54" s="59">
        <v>187</v>
      </c>
      <c r="I54" s="59">
        <v>176</v>
      </c>
      <c r="J54" s="60" t="s">
        <v>101</v>
      </c>
      <c r="K54" s="61" t="s">
        <v>98</v>
      </c>
      <c r="L54" s="39">
        <v>500000</v>
      </c>
      <c r="M54" s="39">
        <v>7000000</v>
      </c>
      <c r="N54" s="61" t="s">
        <v>26</v>
      </c>
      <c r="O54" s="61" t="s">
        <v>31</v>
      </c>
      <c r="P54" s="62">
        <v>1</v>
      </c>
      <c r="Q54" s="43" t="s">
        <v>32</v>
      </c>
      <c r="R54" s="43"/>
    </row>
    <row r="55" spans="1:18" x14ac:dyDescent="0.25">
      <c r="A55" s="138" t="s">
        <v>230</v>
      </c>
      <c r="B55" s="56">
        <v>42309</v>
      </c>
      <c r="C55" s="56"/>
      <c r="D55" s="57"/>
      <c r="E55" s="58">
        <v>197.74587679999999</v>
      </c>
      <c r="F55" s="59">
        <v>228</v>
      </c>
      <c r="G55" s="59">
        <v>228</v>
      </c>
      <c r="H55" s="59">
        <v>144</v>
      </c>
      <c r="I55" s="59">
        <v>0</v>
      </c>
      <c r="J55" s="60" t="s">
        <v>41</v>
      </c>
      <c r="K55" s="61" t="s">
        <v>90</v>
      </c>
      <c r="L55" s="39">
        <v>490000</v>
      </c>
      <c r="M55" s="39">
        <v>1550000</v>
      </c>
      <c r="N55" s="61" t="s">
        <v>31</v>
      </c>
      <c r="O55" s="61" t="s">
        <v>52</v>
      </c>
      <c r="P55" s="62">
        <v>0.1</v>
      </c>
      <c r="Q55" s="43" t="s">
        <v>32</v>
      </c>
      <c r="R55" s="43"/>
    </row>
    <row r="56" spans="1:18" x14ac:dyDescent="0.25">
      <c r="A56" s="138" t="s">
        <v>229</v>
      </c>
      <c r="B56" s="56">
        <v>42309</v>
      </c>
      <c r="C56" s="56"/>
      <c r="D56" s="57"/>
      <c r="E56" s="58">
        <v>47.014999899999999</v>
      </c>
      <c r="F56" s="59">
        <v>18</v>
      </c>
      <c r="G56" s="59">
        <v>18</v>
      </c>
      <c r="H56" s="59">
        <v>15</v>
      </c>
      <c r="I56" s="59">
        <v>0</v>
      </c>
      <c r="J56" s="60" t="s">
        <v>41</v>
      </c>
      <c r="K56" s="61" t="s">
        <v>41</v>
      </c>
      <c r="L56" s="39">
        <v>1850000</v>
      </c>
      <c r="M56" s="39">
        <v>4100000</v>
      </c>
      <c r="N56" s="61" t="s">
        <v>31</v>
      </c>
      <c r="O56" s="61" t="s">
        <v>31</v>
      </c>
      <c r="P56" s="62">
        <v>0.1</v>
      </c>
      <c r="Q56" s="43" t="s">
        <v>205</v>
      </c>
      <c r="R56" s="43"/>
    </row>
    <row r="57" spans="1:18" x14ac:dyDescent="0.25">
      <c r="A57" s="138" t="s">
        <v>49</v>
      </c>
      <c r="B57" s="56">
        <v>42339</v>
      </c>
      <c r="C57" s="56"/>
      <c r="D57" s="57"/>
      <c r="E57" s="58">
        <f>234.2+443.87</f>
        <v>678.06999999999994</v>
      </c>
      <c r="F57" s="59">
        <f>514+132</f>
        <v>646</v>
      </c>
      <c r="G57" s="59">
        <v>0</v>
      </c>
      <c r="H57" s="59">
        <v>0</v>
      </c>
      <c r="I57" s="59">
        <v>0</v>
      </c>
      <c r="J57" s="60" t="s">
        <v>52</v>
      </c>
      <c r="K57" s="61" t="s">
        <v>146</v>
      </c>
      <c r="L57" s="39">
        <v>490000</v>
      </c>
      <c r="M57" s="39">
        <v>6000000</v>
      </c>
      <c r="N57" s="61"/>
      <c r="O57" s="61"/>
      <c r="P57" s="62">
        <v>0</v>
      </c>
      <c r="Q57" s="43" t="s">
        <v>206</v>
      </c>
      <c r="R57" s="43"/>
    </row>
    <row r="58" spans="1:18" x14ac:dyDescent="0.25">
      <c r="A58" s="32"/>
      <c r="B58" s="56"/>
      <c r="C58" s="56"/>
      <c r="D58" s="57"/>
      <c r="E58" s="58"/>
      <c r="F58" s="59"/>
      <c r="G58" s="59"/>
      <c r="H58" s="59"/>
      <c r="I58" s="59"/>
      <c r="J58" s="60"/>
      <c r="K58" s="61"/>
      <c r="L58" s="39"/>
      <c r="M58" s="39"/>
      <c r="N58" s="61"/>
      <c r="O58" s="61"/>
      <c r="P58" s="62"/>
      <c r="Q58" s="43"/>
      <c r="R58" s="43"/>
    </row>
    <row r="59" spans="1:18" s="76" customFormat="1" ht="19.5" thickBot="1" x14ac:dyDescent="0.35">
      <c r="A59" s="13" t="s">
        <v>73</v>
      </c>
      <c r="B59" s="65"/>
      <c r="C59" s="66"/>
      <c r="D59" s="67"/>
      <c r="E59" s="68"/>
      <c r="F59" s="68"/>
      <c r="G59" s="69"/>
      <c r="H59" s="69"/>
      <c r="I59" s="69"/>
      <c r="J59" s="70"/>
      <c r="K59" s="71"/>
      <c r="L59" s="72"/>
      <c r="M59" s="73"/>
      <c r="N59" s="74"/>
      <c r="O59" s="71"/>
      <c r="P59" s="73"/>
      <c r="Q59" s="75"/>
    </row>
    <row r="60" spans="1:18" s="80" customFormat="1" ht="33" customHeight="1" x14ac:dyDescent="0.25">
      <c r="A60" s="77"/>
      <c r="B60" s="152" t="s">
        <v>74</v>
      </c>
      <c r="C60" s="152"/>
      <c r="D60" s="78"/>
      <c r="E60" s="78" t="s">
        <v>3</v>
      </c>
      <c r="F60" s="154" t="s">
        <v>4</v>
      </c>
      <c r="G60" s="154" t="s">
        <v>197</v>
      </c>
      <c r="H60" s="154" t="s">
        <v>198</v>
      </c>
      <c r="I60" s="160" t="s">
        <v>11</v>
      </c>
      <c r="J60" s="79"/>
      <c r="K60" s="162" t="s">
        <v>12</v>
      </c>
      <c r="L60" s="123"/>
      <c r="M60" s="123"/>
      <c r="R60" s="81"/>
    </row>
    <row r="61" spans="1:18" s="80" customFormat="1" ht="15.75" thickBot="1" x14ac:dyDescent="0.3">
      <c r="A61" s="82" t="s">
        <v>13</v>
      </c>
      <c r="B61" s="153"/>
      <c r="C61" s="153"/>
      <c r="D61" s="83" t="s">
        <v>2</v>
      </c>
      <c r="E61" s="83" t="s">
        <v>14</v>
      </c>
      <c r="F61" s="155"/>
      <c r="G61" s="155"/>
      <c r="H61" s="155"/>
      <c r="I61" s="161"/>
      <c r="J61" s="84"/>
      <c r="K61" s="163"/>
      <c r="L61" s="124"/>
      <c r="M61" s="124"/>
      <c r="R61" s="81"/>
    </row>
    <row r="62" spans="1:18" x14ac:dyDescent="0.25">
      <c r="A62" s="32"/>
      <c r="B62" s="56"/>
      <c r="D62" s="56"/>
      <c r="E62" s="58"/>
      <c r="F62" s="58"/>
      <c r="G62" s="59"/>
      <c r="H62" s="59"/>
      <c r="I62" s="115"/>
      <c r="J62" s="85"/>
      <c r="K62" s="86"/>
      <c r="L62" s="61"/>
      <c r="M62" s="87"/>
      <c r="P62" s="62"/>
      <c r="Q62" s="43"/>
      <c r="R62" s="43"/>
    </row>
    <row r="63" spans="1:18" x14ac:dyDescent="0.25">
      <c r="A63" s="45" t="s">
        <v>132</v>
      </c>
      <c r="B63" s="46">
        <v>41244</v>
      </c>
      <c r="C63" s="46"/>
      <c r="D63" s="49" t="s">
        <v>133</v>
      </c>
      <c r="E63" s="88">
        <v>306.55500000000001</v>
      </c>
      <c r="F63" s="50">
        <v>259</v>
      </c>
      <c r="G63" s="93" t="s">
        <v>20</v>
      </c>
      <c r="H63" s="93" t="s">
        <v>76</v>
      </c>
      <c r="I63" s="116" t="s">
        <v>32</v>
      </c>
      <c r="J63" s="89"/>
      <c r="K63" s="137" t="s">
        <v>134</v>
      </c>
      <c r="L63" s="137"/>
      <c r="M63" s="137"/>
      <c r="P63" s="12"/>
    </row>
    <row r="64" spans="1:18" x14ac:dyDescent="0.25">
      <c r="G64" s="94"/>
      <c r="H64" s="94"/>
      <c r="I64" s="117"/>
      <c r="K64" s="12"/>
      <c r="L64" s="63"/>
      <c r="M64" s="63"/>
      <c r="P64" s="12"/>
    </row>
    <row r="65" spans="1:16" x14ac:dyDescent="0.25">
      <c r="A65" s="45" t="s">
        <v>135</v>
      </c>
      <c r="B65" s="46">
        <v>41061</v>
      </c>
      <c r="C65" s="46"/>
      <c r="D65" s="49" t="s">
        <v>136</v>
      </c>
      <c r="E65" s="88">
        <v>448.084</v>
      </c>
      <c r="F65" s="50">
        <v>2296</v>
      </c>
      <c r="G65" s="93" t="s">
        <v>52</v>
      </c>
      <c r="H65" s="93" t="s">
        <v>137</v>
      </c>
      <c r="I65" s="116" t="s">
        <v>46</v>
      </c>
      <c r="J65" s="89"/>
      <c r="K65" s="137" t="s">
        <v>207</v>
      </c>
      <c r="L65" s="137"/>
      <c r="M65" s="137"/>
      <c r="P65" s="12"/>
    </row>
    <row r="66" spans="1:16" x14ac:dyDescent="0.25">
      <c r="G66" s="94"/>
      <c r="H66" s="94"/>
      <c r="I66" s="117"/>
      <c r="K66" s="12"/>
      <c r="L66" s="63"/>
      <c r="M66" s="63"/>
      <c r="P66" s="12"/>
    </row>
    <row r="67" spans="1:16" x14ac:dyDescent="0.25">
      <c r="A67" s="45" t="s">
        <v>138</v>
      </c>
      <c r="B67" s="46">
        <v>40848</v>
      </c>
      <c r="C67" s="46"/>
      <c r="D67" s="49" t="s">
        <v>139</v>
      </c>
      <c r="E67" s="88">
        <v>510.1</v>
      </c>
      <c r="F67" s="50">
        <v>2222</v>
      </c>
      <c r="G67" s="93" t="s">
        <v>52</v>
      </c>
      <c r="H67" s="93" t="s">
        <v>220</v>
      </c>
      <c r="I67" s="116" t="s">
        <v>46</v>
      </c>
      <c r="J67" s="89"/>
      <c r="K67" s="137" t="s">
        <v>22</v>
      </c>
      <c r="L67" s="137"/>
      <c r="M67" s="137"/>
      <c r="P67" s="12"/>
    </row>
    <row r="68" spans="1:16" x14ac:dyDescent="0.25">
      <c r="A68" s="45"/>
      <c r="B68" s="46"/>
      <c r="C68" s="46"/>
      <c r="D68" s="49"/>
      <c r="E68" s="88"/>
      <c r="F68" s="50"/>
      <c r="G68" s="51"/>
      <c r="H68" s="51"/>
      <c r="I68" s="47"/>
      <c r="J68" s="89"/>
      <c r="K68" s="89"/>
      <c r="L68" s="47"/>
      <c r="M68" s="165"/>
      <c r="N68" s="165"/>
      <c r="O68" s="165"/>
      <c r="P68" s="12"/>
    </row>
    <row r="69" spans="1:16" x14ac:dyDescent="0.25">
      <c r="A69" s="32"/>
      <c r="B69" s="58"/>
      <c r="C69" s="56"/>
      <c r="D69" s="57"/>
      <c r="E69" s="59"/>
      <c r="F69" s="86"/>
      <c r="G69" s="90"/>
      <c r="H69" s="43"/>
      <c r="I69" s="43"/>
      <c r="J69" s="91"/>
      <c r="K69" s="91"/>
      <c r="L69" s="43"/>
      <c r="P69" s="12"/>
    </row>
    <row r="70" spans="1:16" x14ac:dyDescent="0.25">
      <c r="P70" s="12"/>
    </row>
    <row r="71" spans="1:16" x14ac:dyDescent="0.25">
      <c r="A71" s="32" t="str">
        <f>[4]NSW!A79</f>
        <v xml:space="preserve">1. EXPECTED SETTLEMENT DATES MAY VARY AS CIRCUMSTANCES CHANGE. </v>
      </c>
      <c r="P71" s="12"/>
    </row>
    <row r="72" spans="1:16" x14ac:dyDescent="0.25">
      <c r="A72" s="32" t="s">
        <v>87</v>
      </c>
      <c r="P72" s="12"/>
    </row>
    <row r="73" spans="1:16" x14ac:dyDescent="0.25">
      <c r="A73" s="32"/>
      <c r="P73" s="12"/>
    </row>
  </sheetData>
  <mergeCells count="19">
    <mergeCell ref="M68:O68"/>
    <mergeCell ref="J3:K3"/>
    <mergeCell ref="L3:M3"/>
    <mergeCell ref="N3:O3"/>
    <mergeCell ref="Q3:Q4"/>
    <mergeCell ref="R3:R4"/>
    <mergeCell ref="B60:B61"/>
    <mergeCell ref="C60:C61"/>
    <mergeCell ref="F60:F61"/>
    <mergeCell ref="G60:G61"/>
    <mergeCell ref="H60:H61"/>
    <mergeCell ref="B3:B4"/>
    <mergeCell ref="D3:D4"/>
    <mergeCell ref="F3:F4"/>
    <mergeCell ref="G3:G4"/>
    <mergeCell ref="H3:H4"/>
    <mergeCell ref="I3:I4"/>
    <mergeCell ref="I60:I61"/>
    <mergeCell ref="K60:K61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46"/>
  <sheetViews>
    <sheetView showGridLines="0" tabSelected="1" view="pageBreakPreview" zoomScale="70" zoomScaleNormal="70" zoomScaleSheetLayoutView="70" workbookViewId="0">
      <selection activeCell="J33" sqref="J33"/>
    </sheetView>
  </sheetViews>
  <sheetFormatPr defaultColWidth="9.140625" defaultRowHeight="15" outlineLevelCol="1" x14ac:dyDescent="0.25"/>
  <cols>
    <col min="1" max="1" width="41.42578125" style="12" bestFit="1" customWidth="1"/>
    <col min="2" max="2" width="22.5703125" style="12" customWidth="1"/>
    <col min="3" max="3" width="2.7109375" style="12" customWidth="1"/>
    <col min="4" max="4" width="22.5703125" style="12" customWidth="1"/>
    <col min="5" max="7" width="22.5703125" style="94" customWidth="1"/>
    <col min="8" max="13" width="22.5703125" style="94" customWidth="1" outlineLevel="1"/>
    <col min="14" max="15" width="22.5703125" style="94" hidden="1" customWidth="1" outlineLevel="1"/>
    <col min="16" max="16" width="22.5703125" style="105" customWidth="1" collapsed="1"/>
    <col min="17" max="17" width="47.42578125" style="92" customWidth="1"/>
    <col min="18" max="18" width="59.5703125" style="92" bestFit="1" customWidth="1"/>
    <col min="19" max="16384" width="9.140625" style="12"/>
  </cols>
  <sheetData>
    <row r="1" spans="1:18" ht="18.75" x14ac:dyDescent="0.3">
      <c r="A1" s="1"/>
      <c r="B1" s="2"/>
      <c r="C1" s="3"/>
      <c r="D1" s="4"/>
      <c r="E1" s="5"/>
      <c r="F1" s="2"/>
      <c r="G1" s="2"/>
      <c r="H1" s="2"/>
      <c r="I1" s="2"/>
      <c r="J1" s="100"/>
      <c r="K1" s="100"/>
      <c r="L1" s="2"/>
      <c r="M1" s="7"/>
      <c r="N1" s="2"/>
      <c r="O1" s="2"/>
      <c r="P1" s="9"/>
      <c r="Q1" s="11"/>
      <c r="R1" s="11"/>
    </row>
    <row r="2" spans="1:18" ht="19.5" thickBot="1" x14ac:dyDescent="0.35">
      <c r="A2" s="13" t="s">
        <v>0</v>
      </c>
      <c r="B2" s="14"/>
      <c r="C2" s="15"/>
      <c r="D2" s="4"/>
      <c r="E2" s="16"/>
      <c r="F2" s="14"/>
      <c r="G2" s="14"/>
      <c r="H2" s="14"/>
      <c r="I2" s="14"/>
      <c r="J2" s="101"/>
      <c r="K2" s="101"/>
      <c r="L2" s="14"/>
      <c r="M2" s="18"/>
      <c r="N2" s="14"/>
      <c r="O2" s="14"/>
      <c r="P2" s="20"/>
      <c r="Q2" s="95"/>
      <c r="R2" s="95"/>
    </row>
    <row r="3" spans="1:18" ht="39" customHeight="1" thickTop="1" x14ac:dyDescent="0.25">
      <c r="A3" s="133"/>
      <c r="B3" s="156" t="s">
        <v>1</v>
      </c>
      <c r="C3" s="23"/>
      <c r="D3" s="150" t="s">
        <v>2</v>
      </c>
      <c r="E3" s="24" t="s">
        <v>3</v>
      </c>
      <c r="F3" s="158" t="s">
        <v>4</v>
      </c>
      <c r="G3" s="158" t="s">
        <v>5</v>
      </c>
      <c r="H3" s="158" t="s">
        <v>6</v>
      </c>
      <c r="I3" s="158" t="s">
        <v>7</v>
      </c>
      <c r="J3" s="158" t="s">
        <v>188</v>
      </c>
      <c r="K3" s="158"/>
      <c r="L3" s="158" t="s">
        <v>8</v>
      </c>
      <c r="M3" s="158"/>
      <c r="N3" s="158" t="s">
        <v>9</v>
      </c>
      <c r="O3" s="158"/>
      <c r="P3" s="25" t="s">
        <v>10</v>
      </c>
      <c r="Q3" s="150" t="s">
        <v>11</v>
      </c>
      <c r="R3" s="150" t="s">
        <v>12</v>
      </c>
    </row>
    <row r="4" spans="1:18" ht="18" thickBot="1" x14ac:dyDescent="0.3">
      <c r="A4" s="134" t="s">
        <v>13</v>
      </c>
      <c r="B4" s="157"/>
      <c r="C4" s="26"/>
      <c r="D4" s="151"/>
      <c r="E4" s="27" t="s">
        <v>14</v>
      </c>
      <c r="F4" s="159"/>
      <c r="G4" s="159"/>
      <c r="H4" s="159"/>
      <c r="I4" s="159"/>
      <c r="J4" s="135" t="s">
        <v>15</v>
      </c>
      <c r="K4" s="135" t="s">
        <v>16</v>
      </c>
      <c r="L4" s="136" t="s">
        <v>15</v>
      </c>
      <c r="M4" s="102" t="s">
        <v>16</v>
      </c>
      <c r="N4" s="135" t="s">
        <v>15</v>
      </c>
      <c r="O4" s="135" t="s">
        <v>16</v>
      </c>
      <c r="P4" s="31" t="s">
        <v>17</v>
      </c>
      <c r="Q4" s="151"/>
      <c r="R4" s="151"/>
    </row>
    <row r="5" spans="1:18" x14ac:dyDescent="0.25">
      <c r="A5" s="32"/>
      <c r="B5" s="33"/>
      <c r="C5" s="34"/>
      <c r="D5" s="35"/>
      <c r="E5" s="36"/>
      <c r="F5" s="37"/>
      <c r="G5" s="37"/>
      <c r="H5" s="37"/>
      <c r="I5" s="37"/>
      <c r="J5" s="103"/>
      <c r="K5" s="103"/>
      <c r="L5" s="39"/>
      <c r="M5" s="40"/>
      <c r="N5" s="104"/>
      <c r="O5" s="104"/>
      <c r="P5" s="42"/>
      <c r="Q5" s="99"/>
      <c r="R5" s="111"/>
    </row>
    <row r="6" spans="1:18" x14ac:dyDescent="0.25">
      <c r="A6" s="45" t="s">
        <v>140</v>
      </c>
      <c r="B6" s="46"/>
      <c r="C6" s="47"/>
      <c r="D6" s="48" t="s">
        <v>141</v>
      </c>
      <c r="E6" s="49">
        <v>213.4</v>
      </c>
      <c r="F6" s="50">
        <f>SUM(F7:F8)</f>
        <v>356</v>
      </c>
      <c r="G6" s="50">
        <f>SUM(G7:G8)</f>
        <v>188</v>
      </c>
      <c r="H6" s="50">
        <f>SUM(H7:H8)</f>
        <v>147</v>
      </c>
      <c r="I6" s="50">
        <f>SUM(I7:I8)</f>
        <v>0</v>
      </c>
      <c r="J6" s="93" t="s">
        <v>31</v>
      </c>
      <c r="K6" s="93" t="s">
        <v>20</v>
      </c>
      <c r="L6" s="52">
        <v>397000</v>
      </c>
      <c r="M6" s="52">
        <v>1484000</v>
      </c>
      <c r="N6" s="46" t="s">
        <v>31</v>
      </c>
      <c r="O6" s="46" t="s">
        <v>52</v>
      </c>
      <c r="P6" s="54"/>
      <c r="Q6" s="98" t="s">
        <v>32</v>
      </c>
      <c r="R6" s="112" t="s">
        <v>22</v>
      </c>
    </row>
    <row r="7" spans="1:18" x14ac:dyDescent="0.25">
      <c r="A7" s="32" t="s">
        <v>96</v>
      </c>
      <c r="B7" s="56">
        <v>41821</v>
      </c>
      <c r="C7" s="56"/>
      <c r="D7" s="57"/>
      <c r="E7" s="58">
        <v>115</v>
      </c>
      <c r="F7" s="59">
        <v>188</v>
      </c>
      <c r="G7" s="59">
        <v>188</v>
      </c>
      <c r="H7" s="59">
        <v>147</v>
      </c>
      <c r="I7" s="59">
        <v>0</v>
      </c>
      <c r="J7" s="86" t="s">
        <v>31</v>
      </c>
      <c r="K7" s="90" t="s">
        <v>52</v>
      </c>
      <c r="L7" s="39">
        <v>439000</v>
      </c>
      <c r="M7" s="39">
        <v>1484000</v>
      </c>
      <c r="N7" s="90" t="s">
        <v>31</v>
      </c>
      <c r="O7" s="90" t="s">
        <v>52</v>
      </c>
      <c r="P7" s="62">
        <v>0</v>
      </c>
      <c r="Q7" s="99"/>
      <c r="R7" s="99"/>
    </row>
    <row r="8" spans="1:18" x14ac:dyDescent="0.25">
      <c r="A8" s="32" t="s">
        <v>49</v>
      </c>
      <c r="B8" s="56">
        <v>42248</v>
      </c>
      <c r="C8" s="56"/>
      <c r="D8" s="57"/>
      <c r="E8" s="58">
        <v>98.4</v>
      </c>
      <c r="F8" s="59">
        <v>168</v>
      </c>
      <c r="G8" s="59">
        <v>0</v>
      </c>
      <c r="H8" s="59">
        <v>0</v>
      </c>
      <c r="I8" s="59">
        <v>0</v>
      </c>
      <c r="J8" s="86" t="s">
        <v>20</v>
      </c>
      <c r="K8" s="90" t="s">
        <v>20</v>
      </c>
      <c r="L8" s="39">
        <v>397000</v>
      </c>
      <c r="M8" s="39">
        <v>805000</v>
      </c>
      <c r="N8" s="90"/>
      <c r="O8" s="90"/>
      <c r="P8" s="62">
        <v>0</v>
      </c>
      <c r="Q8" s="99"/>
      <c r="R8" s="99"/>
    </row>
    <row r="9" spans="1:18" x14ac:dyDescent="0.25">
      <c r="A9" s="32"/>
    </row>
    <row r="10" spans="1:18" x14ac:dyDescent="0.25">
      <c r="A10" s="45" t="s">
        <v>142</v>
      </c>
      <c r="B10" s="46">
        <v>41852</v>
      </c>
      <c r="C10" s="47"/>
      <c r="D10" s="48" t="s">
        <v>143</v>
      </c>
      <c r="E10" s="49">
        <v>47.013000099999999</v>
      </c>
      <c r="F10" s="50">
        <v>124</v>
      </c>
      <c r="G10" s="50">
        <v>65</v>
      </c>
      <c r="H10" s="50">
        <v>10</v>
      </c>
      <c r="I10" s="50">
        <v>0</v>
      </c>
      <c r="J10" s="93" t="s">
        <v>29</v>
      </c>
      <c r="K10" s="93" t="s">
        <v>31</v>
      </c>
      <c r="L10" s="52">
        <v>350000</v>
      </c>
      <c r="M10" s="52">
        <v>480000</v>
      </c>
      <c r="N10" s="46" t="s">
        <v>29</v>
      </c>
      <c r="O10" s="46" t="s">
        <v>31</v>
      </c>
      <c r="P10" s="54">
        <v>0.04</v>
      </c>
      <c r="Q10" s="98" t="s">
        <v>46</v>
      </c>
      <c r="R10" s="112" t="s">
        <v>22</v>
      </c>
    </row>
    <row r="12" spans="1:18" x14ac:dyDescent="0.25">
      <c r="A12" s="45" t="s">
        <v>144</v>
      </c>
      <c r="B12" s="46"/>
      <c r="C12" s="47"/>
      <c r="D12" s="48" t="s">
        <v>145</v>
      </c>
      <c r="E12" s="49">
        <v>498.11</v>
      </c>
      <c r="F12" s="50">
        <v>1913</v>
      </c>
      <c r="G12" s="50">
        <v>763</v>
      </c>
      <c r="H12" s="50">
        <v>572</v>
      </c>
      <c r="I12" s="50">
        <v>557</v>
      </c>
      <c r="J12" s="93" t="s">
        <v>72</v>
      </c>
      <c r="K12" s="93" t="s">
        <v>216</v>
      </c>
      <c r="L12" s="52">
        <v>143000</v>
      </c>
      <c r="M12" s="52">
        <v>6500000</v>
      </c>
      <c r="N12" s="46" t="s">
        <v>72</v>
      </c>
      <c r="O12" s="46" t="s">
        <v>146</v>
      </c>
      <c r="P12" s="54"/>
      <c r="Q12" s="98" t="s">
        <v>21</v>
      </c>
      <c r="R12" s="112" t="s">
        <v>22</v>
      </c>
    </row>
    <row r="13" spans="1:18" x14ac:dyDescent="0.25">
      <c r="A13" s="32" t="s">
        <v>36</v>
      </c>
      <c r="B13" s="56">
        <v>38991</v>
      </c>
      <c r="C13" s="56"/>
      <c r="D13" s="57"/>
      <c r="E13" s="58">
        <v>41.44</v>
      </c>
      <c r="F13" s="59">
        <v>248</v>
      </c>
      <c r="G13" s="59">
        <v>248</v>
      </c>
      <c r="H13" s="59">
        <v>248</v>
      </c>
      <c r="I13" s="59">
        <v>248</v>
      </c>
      <c r="J13" s="86" t="s">
        <v>72</v>
      </c>
      <c r="K13" s="90" t="s">
        <v>26</v>
      </c>
      <c r="L13" s="39">
        <v>143000</v>
      </c>
      <c r="M13" s="39">
        <v>6500000</v>
      </c>
      <c r="N13" s="90" t="s">
        <v>72</v>
      </c>
      <c r="O13" s="90" t="s">
        <v>26</v>
      </c>
      <c r="P13" s="62">
        <v>1</v>
      </c>
      <c r="Q13" s="99"/>
      <c r="R13" s="99"/>
    </row>
    <row r="14" spans="1:18" x14ac:dyDescent="0.25">
      <c r="A14" s="32" t="s">
        <v>147</v>
      </c>
      <c r="B14" s="56">
        <v>38991</v>
      </c>
      <c r="C14" s="56"/>
      <c r="D14" s="57"/>
      <c r="E14" s="58">
        <v>62.222000000000001</v>
      </c>
      <c r="F14" s="59">
        <v>242</v>
      </c>
      <c r="G14" s="59">
        <v>89</v>
      </c>
      <c r="H14" s="59">
        <v>0</v>
      </c>
      <c r="I14" s="59">
        <v>0</v>
      </c>
      <c r="J14" s="86" t="s">
        <v>28</v>
      </c>
      <c r="K14" s="90" t="s">
        <v>148</v>
      </c>
      <c r="L14" s="39">
        <v>200000</v>
      </c>
      <c r="M14" s="39">
        <v>340000</v>
      </c>
      <c r="N14" s="90" t="s">
        <v>29</v>
      </c>
      <c r="O14" s="90" t="s">
        <v>146</v>
      </c>
      <c r="P14" s="62">
        <v>0.2</v>
      </c>
      <c r="Q14" s="99"/>
      <c r="R14" s="99"/>
    </row>
    <row r="15" spans="1:18" x14ac:dyDescent="0.25">
      <c r="A15" s="32" t="s">
        <v>149</v>
      </c>
      <c r="B15" s="56">
        <v>38991</v>
      </c>
      <c r="C15" s="56"/>
      <c r="D15" s="57"/>
      <c r="E15" s="58">
        <v>40.860999999999997</v>
      </c>
      <c r="F15" s="59">
        <v>139</v>
      </c>
      <c r="G15" s="59">
        <v>16</v>
      </c>
      <c r="H15" s="59">
        <v>16</v>
      </c>
      <c r="I15" s="59">
        <v>12</v>
      </c>
      <c r="J15" s="86" t="s">
        <v>101</v>
      </c>
      <c r="K15" s="90" t="s">
        <v>90</v>
      </c>
      <c r="L15" s="39">
        <v>195000</v>
      </c>
      <c r="M15" s="39">
        <v>330000</v>
      </c>
      <c r="N15" s="90" t="s">
        <v>26</v>
      </c>
      <c r="O15" s="90" t="s">
        <v>52</v>
      </c>
      <c r="P15" s="62">
        <v>0.17399999999999999</v>
      </c>
      <c r="Q15" s="99"/>
      <c r="R15" s="99"/>
    </row>
    <row r="16" spans="1:18" x14ac:dyDescent="0.25">
      <c r="A16" s="32" t="s">
        <v>150</v>
      </c>
      <c r="B16" s="56">
        <v>38991</v>
      </c>
      <c r="C16" s="56"/>
      <c r="D16" s="57"/>
      <c r="E16" s="58">
        <v>20.327999999999999</v>
      </c>
      <c r="F16" s="59">
        <v>83</v>
      </c>
      <c r="G16" s="59">
        <v>83</v>
      </c>
      <c r="H16" s="59">
        <v>80</v>
      </c>
      <c r="I16" s="59">
        <v>75</v>
      </c>
      <c r="J16" s="86" t="s">
        <v>101</v>
      </c>
      <c r="K16" s="90" t="s">
        <v>102</v>
      </c>
      <c r="L16" s="39">
        <v>218000</v>
      </c>
      <c r="M16" s="39">
        <v>349000</v>
      </c>
      <c r="N16" s="90" t="s">
        <v>26</v>
      </c>
      <c r="O16" s="90" t="s">
        <v>29</v>
      </c>
      <c r="P16" s="62">
        <v>1</v>
      </c>
      <c r="Q16" s="99"/>
      <c r="R16" s="99"/>
    </row>
    <row r="17" spans="1:18" x14ac:dyDescent="0.25">
      <c r="A17" s="32" t="s">
        <v>151</v>
      </c>
      <c r="B17" s="56">
        <v>38991</v>
      </c>
      <c r="C17" s="56"/>
      <c r="D17" s="57"/>
      <c r="E17" s="58">
        <v>31.747</v>
      </c>
      <c r="F17" s="59">
        <v>134</v>
      </c>
      <c r="G17" s="59">
        <v>131</v>
      </c>
      <c r="H17" s="59">
        <v>131</v>
      </c>
      <c r="I17" s="59">
        <v>128</v>
      </c>
      <c r="J17" s="86" t="s">
        <v>152</v>
      </c>
      <c r="K17" s="90" t="s">
        <v>102</v>
      </c>
      <c r="L17" s="39">
        <v>188000</v>
      </c>
      <c r="M17" s="39">
        <v>350000</v>
      </c>
      <c r="N17" s="90" t="s">
        <v>34</v>
      </c>
      <c r="O17" s="90" t="s">
        <v>29</v>
      </c>
      <c r="P17" s="62">
        <v>1</v>
      </c>
      <c r="Q17" s="99"/>
      <c r="R17" s="99"/>
    </row>
    <row r="18" spans="1:18" x14ac:dyDescent="0.25">
      <c r="A18" s="32" t="s">
        <v>153</v>
      </c>
      <c r="B18" s="56">
        <v>38991</v>
      </c>
      <c r="C18" s="56"/>
      <c r="D18" s="57"/>
      <c r="E18" s="58">
        <v>22.300999999999998</v>
      </c>
      <c r="F18" s="59">
        <v>95</v>
      </c>
      <c r="G18" s="59">
        <v>95</v>
      </c>
      <c r="H18" s="59">
        <v>94</v>
      </c>
      <c r="I18" s="59">
        <v>94</v>
      </c>
      <c r="J18" s="86" t="s">
        <v>126</v>
      </c>
      <c r="K18" s="90" t="s">
        <v>102</v>
      </c>
      <c r="L18" s="39">
        <v>187000</v>
      </c>
      <c r="M18" s="39">
        <v>320000</v>
      </c>
      <c r="N18" s="90" t="s">
        <v>19</v>
      </c>
      <c r="O18" s="90" t="s">
        <v>29</v>
      </c>
      <c r="P18" s="62">
        <v>1</v>
      </c>
      <c r="Q18" s="99"/>
      <c r="R18" s="99"/>
    </row>
    <row r="19" spans="1:18" x14ac:dyDescent="0.25">
      <c r="A19" s="32" t="s">
        <v>154</v>
      </c>
      <c r="B19" s="56">
        <v>38991</v>
      </c>
      <c r="C19" s="56"/>
      <c r="D19" s="57"/>
      <c r="E19" s="58">
        <v>24.135000000000002</v>
      </c>
      <c r="F19" s="59">
        <v>103</v>
      </c>
      <c r="G19" s="59">
        <v>100</v>
      </c>
      <c r="H19" s="59">
        <v>3</v>
      </c>
      <c r="I19" s="59">
        <v>0</v>
      </c>
      <c r="J19" s="86" t="s">
        <v>28</v>
      </c>
      <c r="K19" s="90" t="s">
        <v>98</v>
      </c>
      <c r="L19" s="39">
        <v>215000</v>
      </c>
      <c r="M19" s="39">
        <v>351000</v>
      </c>
      <c r="N19" s="90" t="s">
        <v>29</v>
      </c>
      <c r="O19" s="90" t="s">
        <v>31</v>
      </c>
      <c r="P19" s="62">
        <v>0.53859999999999997</v>
      </c>
      <c r="Q19" s="99"/>
      <c r="R19" s="99"/>
    </row>
    <row r="20" spans="1:18" x14ac:dyDescent="0.25">
      <c r="A20" s="32" t="s">
        <v>49</v>
      </c>
      <c r="B20" s="56">
        <v>38991</v>
      </c>
      <c r="C20" s="56"/>
      <c r="D20" s="57"/>
      <c r="E20" s="58">
        <v>255.07</v>
      </c>
      <c r="F20" s="59">
        <v>869</v>
      </c>
      <c r="G20" s="59">
        <v>1</v>
      </c>
      <c r="H20" s="59">
        <v>0</v>
      </c>
      <c r="I20" s="59">
        <v>0</v>
      </c>
      <c r="J20" s="86" t="s">
        <v>28</v>
      </c>
      <c r="K20" s="90" t="s">
        <v>216</v>
      </c>
      <c r="L20" s="39">
        <v>195000</v>
      </c>
      <c r="M20" s="39">
        <v>390000</v>
      </c>
      <c r="N20" s="90"/>
      <c r="O20" s="90"/>
      <c r="P20" s="62">
        <v>0</v>
      </c>
      <c r="Q20" s="99"/>
      <c r="R20" s="99"/>
    </row>
    <row r="22" spans="1:18" x14ac:dyDescent="0.25">
      <c r="A22" s="45" t="s">
        <v>155</v>
      </c>
      <c r="B22" s="46">
        <v>41913</v>
      </c>
      <c r="C22" s="47"/>
      <c r="D22" s="48" t="s">
        <v>156</v>
      </c>
      <c r="E22" s="49">
        <v>30.62</v>
      </c>
      <c r="F22" s="50">
        <v>56</v>
      </c>
      <c r="G22" s="50">
        <v>36</v>
      </c>
      <c r="H22" s="50">
        <v>21</v>
      </c>
      <c r="I22" s="50">
        <v>0</v>
      </c>
      <c r="J22" s="93" t="s">
        <v>29</v>
      </c>
      <c r="K22" s="93" t="s">
        <v>29</v>
      </c>
      <c r="L22" s="52">
        <v>450000</v>
      </c>
      <c r="M22" s="52">
        <v>645000</v>
      </c>
      <c r="N22" s="46" t="s">
        <v>29</v>
      </c>
      <c r="O22" s="46" t="s">
        <v>29</v>
      </c>
      <c r="P22" s="54">
        <v>0.13669999999999999</v>
      </c>
      <c r="Q22" s="98" t="s">
        <v>81</v>
      </c>
      <c r="R22" s="112" t="s">
        <v>22</v>
      </c>
    </row>
    <row r="24" spans="1:18" x14ac:dyDescent="0.25">
      <c r="A24" s="45" t="s">
        <v>157</v>
      </c>
      <c r="B24" s="46"/>
      <c r="C24" s="47"/>
      <c r="D24" s="48" t="s">
        <v>158</v>
      </c>
      <c r="E24" s="49">
        <v>21.84</v>
      </c>
      <c r="F24" s="50">
        <v>19</v>
      </c>
      <c r="G24" s="50">
        <v>19</v>
      </c>
      <c r="H24" s="50">
        <v>19</v>
      </c>
      <c r="I24" s="50">
        <v>17</v>
      </c>
      <c r="J24" s="93" t="s">
        <v>159</v>
      </c>
      <c r="K24" s="93" t="s">
        <v>31</v>
      </c>
      <c r="L24" s="52">
        <v>547000</v>
      </c>
      <c r="M24" s="52">
        <v>2625000</v>
      </c>
      <c r="N24" s="46" t="s">
        <v>159</v>
      </c>
      <c r="O24" s="46" t="s">
        <v>31</v>
      </c>
      <c r="P24" s="54"/>
      <c r="Q24" s="98" t="s">
        <v>160</v>
      </c>
      <c r="R24" s="112" t="s">
        <v>22</v>
      </c>
    </row>
    <row r="25" spans="1:18" x14ac:dyDescent="0.25">
      <c r="A25" s="32" t="s">
        <v>36</v>
      </c>
      <c r="B25" s="56">
        <v>38869</v>
      </c>
      <c r="C25" s="56"/>
      <c r="D25" s="57"/>
      <c r="E25" s="58">
        <v>10.053000000000001</v>
      </c>
      <c r="F25" s="59">
        <v>4</v>
      </c>
      <c r="G25" s="59">
        <v>4</v>
      </c>
      <c r="H25" s="59">
        <v>4</v>
      </c>
      <c r="I25" s="59">
        <v>4</v>
      </c>
      <c r="J25" s="86" t="s">
        <v>159</v>
      </c>
      <c r="K25" s="90" t="s">
        <v>120</v>
      </c>
      <c r="L25" s="39">
        <v>2330000</v>
      </c>
      <c r="M25" s="39">
        <v>2625000</v>
      </c>
      <c r="N25" s="90" t="s">
        <v>159</v>
      </c>
      <c r="O25" s="90" t="s">
        <v>120</v>
      </c>
      <c r="P25" s="62">
        <v>1</v>
      </c>
      <c r="Q25" s="99"/>
      <c r="R25" s="99"/>
    </row>
    <row r="26" spans="1:18" x14ac:dyDescent="0.25">
      <c r="A26" s="32" t="s">
        <v>161</v>
      </c>
      <c r="B26" s="56">
        <v>38869</v>
      </c>
      <c r="C26" s="56"/>
      <c r="D26" s="57"/>
      <c r="E26" s="58">
        <v>11.7861291</v>
      </c>
      <c r="F26" s="59">
        <v>15</v>
      </c>
      <c r="G26" s="59">
        <v>15</v>
      </c>
      <c r="H26" s="59">
        <v>15</v>
      </c>
      <c r="I26" s="59">
        <v>13</v>
      </c>
      <c r="J26" s="86" t="s">
        <v>152</v>
      </c>
      <c r="K26" s="90" t="s">
        <v>98</v>
      </c>
      <c r="L26" s="39">
        <v>547000</v>
      </c>
      <c r="M26" s="39">
        <v>1165000</v>
      </c>
      <c r="N26" s="90" t="s">
        <v>34</v>
      </c>
      <c r="O26" s="90" t="s">
        <v>31</v>
      </c>
      <c r="P26" s="62">
        <v>1</v>
      </c>
      <c r="Q26" s="99"/>
      <c r="R26" s="99"/>
    </row>
    <row r="28" spans="1:18" x14ac:dyDescent="0.25">
      <c r="A28" s="45" t="s">
        <v>208</v>
      </c>
      <c r="B28" s="46">
        <v>39600</v>
      </c>
      <c r="C28" s="47"/>
      <c r="D28" s="48" t="s">
        <v>162</v>
      </c>
      <c r="E28" s="49">
        <v>320.875</v>
      </c>
      <c r="F28" s="50">
        <v>99</v>
      </c>
      <c r="G28" s="50">
        <v>99</v>
      </c>
      <c r="H28" s="50">
        <v>88</v>
      </c>
      <c r="I28" s="50">
        <v>88</v>
      </c>
      <c r="J28" s="93" t="s">
        <v>72</v>
      </c>
      <c r="K28" s="93" t="s">
        <v>31</v>
      </c>
      <c r="L28" s="52">
        <v>1850000</v>
      </c>
      <c r="M28" s="52">
        <v>14250000</v>
      </c>
      <c r="N28" s="46" t="s">
        <v>72</v>
      </c>
      <c r="O28" s="46" t="s">
        <v>31</v>
      </c>
      <c r="P28" s="54">
        <v>1</v>
      </c>
      <c r="Q28" s="98" t="s">
        <v>32</v>
      </c>
      <c r="R28" s="112" t="s">
        <v>95</v>
      </c>
    </row>
    <row r="30" spans="1:18" x14ac:dyDescent="0.25">
      <c r="A30" s="45" t="s">
        <v>163</v>
      </c>
      <c r="B30" s="46"/>
      <c r="C30" s="47"/>
      <c r="D30" s="48" t="s">
        <v>162</v>
      </c>
      <c r="E30" s="49">
        <v>505.28</v>
      </c>
      <c r="F30" s="50">
        <v>682</v>
      </c>
      <c r="G30" s="50">
        <v>392</v>
      </c>
      <c r="H30" s="50">
        <v>326</v>
      </c>
      <c r="I30" s="50">
        <v>102</v>
      </c>
      <c r="J30" s="93" t="s">
        <v>34</v>
      </c>
      <c r="K30" s="93" t="s">
        <v>76</v>
      </c>
      <c r="L30" s="52">
        <v>415000</v>
      </c>
      <c r="M30" s="52">
        <v>2500000</v>
      </c>
      <c r="N30" s="46" t="s">
        <v>34</v>
      </c>
      <c r="O30" s="46" t="s">
        <v>20</v>
      </c>
      <c r="P30" s="54"/>
      <c r="Q30" s="98" t="s">
        <v>32</v>
      </c>
      <c r="R30" s="112" t="s">
        <v>22</v>
      </c>
    </row>
    <row r="31" spans="1:18" x14ac:dyDescent="0.25">
      <c r="A31" s="32" t="s">
        <v>36</v>
      </c>
      <c r="B31" s="56">
        <v>39539</v>
      </c>
      <c r="C31" s="56"/>
      <c r="D31" s="57"/>
      <c r="E31" s="58">
        <v>91.843999999999994</v>
      </c>
      <c r="F31" s="59">
        <v>102</v>
      </c>
      <c r="G31" s="59">
        <v>102</v>
      </c>
      <c r="H31" s="59">
        <v>102</v>
      </c>
      <c r="I31" s="59">
        <v>102</v>
      </c>
      <c r="J31" s="86" t="s">
        <v>34</v>
      </c>
      <c r="K31" s="90" t="s">
        <v>19</v>
      </c>
      <c r="L31" s="39">
        <v>450000</v>
      </c>
      <c r="M31" s="39">
        <v>1485000</v>
      </c>
      <c r="N31" s="90" t="s">
        <v>34</v>
      </c>
      <c r="O31" s="90" t="s">
        <v>19</v>
      </c>
      <c r="P31" s="62">
        <v>1</v>
      </c>
      <c r="Q31" s="99"/>
      <c r="R31" s="99"/>
    </row>
    <row r="32" spans="1:18" x14ac:dyDescent="0.25">
      <c r="A32" s="32" t="s">
        <v>164</v>
      </c>
      <c r="B32" s="56">
        <v>39539</v>
      </c>
      <c r="C32" s="56"/>
      <c r="D32" s="57"/>
      <c r="E32" s="58">
        <v>105.565</v>
      </c>
      <c r="F32" s="59">
        <v>144</v>
      </c>
      <c r="G32" s="59">
        <v>144</v>
      </c>
      <c r="H32" s="59">
        <v>120</v>
      </c>
      <c r="I32" s="59">
        <v>0</v>
      </c>
      <c r="J32" s="86" t="s">
        <v>28</v>
      </c>
      <c r="K32" s="90" t="s">
        <v>238</v>
      </c>
      <c r="L32" s="39">
        <v>415000</v>
      </c>
      <c r="M32" s="39">
        <v>1895000</v>
      </c>
      <c r="N32" s="90" t="s">
        <v>29</v>
      </c>
      <c r="O32" s="90" t="s">
        <v>52</v>
      </c>
      <c r="P32" s="62">
        <v>0.2999</v>
      </c>
      <c r="Q32" s="99"/>
      <c r="R32" s="99"/>
    </row>
    <row r="33" spans="1:18" x14ac:dyDescent="0.25">
      <c r="A33" s="32" t="s">
        <v>165</v>
      </c>
      <c r="B33" s="56">
        <v>39539</v>
      </c>
      <c r="C33" s="56"/>
      <c r="D33" s="57"/>
      <c r="E33" s="58">
        <v>100.289</v>
      </c>
      <c r="F33" s="59">
        <v>146</v>
      </c>
      <c r="G33" s="59">
        <v>146</v>
      </c>
      <c r="H33" s="59">
        <v>104</v>
      </c>
      <c r="I33" s="59">
        <v>0</v>
      </c>
      <c r="J33" s="86" t="s">
        <v>41</v>
      </c>
      <c r="K33" s="90" t="s">
        <v>52</v>
      </c>
      <c r="L33" s="39">
        <v>420000</v>
      </c>
      <c r="M33" s="39">
        <v>2050000</v>
      </c>
      <c r="N33" s="90" t="s">
        <v>31</v>
      </c>
      <c r="O33" s="90" t="s">
        <v>20</v>
      </c>
      <c r="P33" s="62">
        <v>0.05</v>
      </c>
      <c r="Q33" s="99"/>
      <c r="R33" s="99"/>
    </row>
    <row r="34" spans="1:18" x14ac:dyDescent="0.25">
      <c r="A34" s="32" t="s">
        <v>49</v>
      </c>
      <c r="B34" s="56">
        <v>39539</v>
      </c>
      <c r="C34" s="56"/>
      <c r="D34" s="57"/>
      <c r="E34" s="58">
        <v>207.58199999999999</v>
      </c>
      <c r="F34" s="59">
        <v>290</v>
      </c>
      <c r="G34" s="59">
        <v>0</v>
      </c>
      <c r="H34" s="59">
        <v>0</v>
      </c>
      <c r="I34" s="59">
        <v>0</v>
      </c>
      <c r="J34" s="86" t="s">
        <v>20</v>
      </c>
      <c r="K34" s="90" t="s">
        <v>76</v>
      </c>
      <c r="L34" s="39">
        <v>500000</v>
      </c>
      <c r="M34" s="39">
        <v>2500000</v>
      </c>
      <c r="N34" s="90"/>
      <c r="O34" s="90"/>
      <c r="P34" s="62">
        <v>0</v>
      </c>
      <c r="Q34" s="99"/>
      <c r="R34" s="99"/>
    </row>
    <row r="35" spans="1:18" x14ac:dyDescent="0.25">
      <c r="A35" s="32"/>
      <c r="B35" s="56"/>
      <c r="C35" s="56"/>
      <c r="D35" s="57"/>
      <c r="E35" s="58"/>
      <c r="F35" s="59"/>
      <c r="G35" s="59"/>
      <c r="H35" s="59"/>
      <c r="I35" s="59"/>
      <c r="J35" s="86"/>
      <c r="K35" s="90"/>
      <c r="L35" s="39"/>
      <c r="M35" s="39"/>
      <c r="N35" s="86"/>
      <c r="O35" s="86"/>
      <c r="P35" s="62"/>
      <c r="Q35" s="99"/>
      <c r="R35" s="99"/>
    </row>
    <row r="36" spans="1:18" s="76" customFormat="1" ht="19.5" thickBot="1" x14ac:dyDescent="0.35">
      <c r="A36" s="13" t="s">
        <v>73</v>
      </c>
      <c r="B36" s="65"/>
      <c r="C36" s="66"/>
      <c r="D36" s="67"/>
      <c r="E36" s="69"/>
      <c r="F36" s="69"/>
      <c r="G36" s="69"/>
      <c r="H36" s="69"/>
      <c r="I36" s="69"/>
      <c r="J36" s="69"/>
      <c r="K36" s="73"/>
      <c r="L36" s="106"/>
      <c r="M36" s="73"/>
      <c r="N36" s="107"/>
      <c r="O36" s="73"/>
      <c r="P36" s="73"/>
      <c r="Q36" s="96"/>
      <c r="R36" s="96"/>
    </row>
    <row r="37" spans="1:18" s="80" customFormat="1" ht="33" customHeight="1" x14ac:dyDescent="0.25">
      <c r="A37" s="77"/>
      <c r="B37" s="152" t="s">
        <v>74</v>
      </c>
      <c r="C37" s="152"/>
      <c r="D37" s="78"/>
      <c r="E37" s="78" t="s">
        <v>3</v>
      </c>
      <c r="F37" s="154" t="s">
        <v>4</v>
      </c>
      <c r="G37" s="154" t="s">
        <v>197</v>
      </c>
      <c r="H37" s="154" t="s">
        <v>198</v>
      </c>
      <c r="I37" s="160" t="s">
        <v>11</v>
      </c>
      <c r="J37" s="131"/>
      <c r="K37" s="162" t="s">
        <v>12</v>
      </c>
      <c r="L37" s="125"/>
      <c r="M37" s="125"/>
      <c r="P37" s="108"/>
      <c r="Q37" s="97"/>
      <c r="R37" s="113"/>
    </row>
    <row r="38" spans="1:18" s="80" customFormat="1" ht="15.75" thickBot="1" x14ac:dyDescent="0.3">
      <c r="A38" s="82" t="s">
        <v>13</v>
      </c>
      <c r="B38" s="153"/>
      <c r="C38" s="153"/>
      <c r="D38" s="83" t="s">
        <v>2</v>
      </c>
      <c r="E38" s="83" t="s">
        <v>14</v>
      </c>
      <c r="F38" s="155"/>
      <c r="G38" s="155"/>
      <c r="H38" s="155"/>
      <c r="I38" s="161"/>
      <c r="J38" s="132"/>
      <c r="K38" s="163"/>
      <c r="L38" s="126"/>
      <c r="M38" s="126"/>
      <c r="P38" s="108"/>
      <c r="Q38" s="97"/>
      <c r="R38" s="113"/>
    </row>
    <row r="39" spans="1:18" x14ac:dyDescent="0.25">
      <c r="I39" s="117"/>
      <c r="K39" s="114"/>
      <c r="L39" s="114"/>
      <c r="M39" s="114"/>
      <c r="P39" s="94"/>
    </row>
    <row r="40" spans="1:18" x14ac:dyDescent="0.25">
      <c r="A40" s="45" t="s">
        <v>166</v>
      </c>
      <c r="B40" s="46">
        <v>42401</v>
      </c>
      <c r="C40" s="46"/>
      <c r="D40" s="49" t="s">
        <v>166</v>
      </c>
      <c r="E40" s="88">
        <v>622.02800000000002</v>
      </c>
      <c r="F40" s="50">
        <v>3300</v>
      </c>
      <c r="G40" s="93" t="s">
        <v>20</v>
      </c>
      <c r="H40" s="93" t="s">
        <v>167</v>
      </c>
      <c r="I40" s="116" t="s">
        <v>46</v>
      </c>
      <c r="J40" s="109"/>
      <c r="K40" s="137" t="s">
        <v>22</v>
      </c>
      <c r="L40" s="137"/>
      <c r="M40" s="137"/>
      <c r="P40" s="94"/>
    </row>
    <row r="41" spans="1:18" x14ac:dyDescent="0.25">
      <c r="A41" s="45"/>
      <c r="B41" s="46"/>
      <c r="C41" s="46"/>
      <c r="D41" s="49"/>
      <c r="E41" s="88"/>
      <c r="F41" s="50"/>
      <c r="G41" s="93"/>
      <c r="H41" s="93"/>
      <c r="I41" s="109"/>
      <c r="J41" s="109"/>
      <c r="K41" s="109"/>
      <c r="L41" s="109"/>
      <c r="M41" s="164"/>
      <c r="N41" s="164"/>
      <c r="O41" s="164"/>
      <c r="P41" s="94"/>
    </row>
    <row r="42" spans="1:18" x14ac:dyDescent="0.25">
      <c r="A42" s="32"/>
      <c r="B42" s="58"/>
      <c r="C42" s="56"/>
      <c r="D42" s="57"/>
      <c r="E42" s="59"/>
      <c r="F42" s="86"/>
      <c r="G42" s="90"/>
      <c r="H42" s="110"/>
      <c r="I42" s="110"/>
      <c r="J42" s="110"/>
      <c r="K42" s="110"/>
      <c r="L42" s="110"/>
      <c r="P42" s="94"/>
    </row>
    <row r="43" spans="1:18" x14ac:dyDescent="0.25">
      <c r="P43" s="94"/>
    </row>
    <row r="44" spans="1:18" x14ac:dyDescent="0.25">
      <c r="A44" s="32" t="s">
        <v>202</v>
      </c>
      <c r="P44" s="94"/>
    </row>
    <row r="45" spans="1:18" x14ac:dyDescent="0.25">
      <c r="A45" s="32" t="s">
        <v>87</v>
      </c>
      <c r="P45" s="94"/>
    </row>
    <row r="46" spans="1:18" x14ac:dyDescent="0.25">
      <c r="A46" s="32"/>
      <c r="P46" s="94"/>
    </row>
  </sheetData>
  <mergeCells count="19">
    <mergeCell ref="Q3:Q4"/>
    <mergeCell ref="R3:R4"/>
    <mergeCell ref="B37:B38"/>
    <mergeCell ref="C37:C38"/>
    <mergeCell ref="F37:F38"/>
    <mergeCell ref="I37:I38"/>
    <mergeCell ref="B3:B4"/>
    <mergeCell ref="D3:D4"/>
    <mergeCell ref="F3:F4"/>
    <mergeCell ref="G3:G4"/>
    <mergeCell ref="H3:H4"/>
    <mergeCell ref="I3:I4"/>
    <mergeCell ref="M41:O41"/>
    <mergeCell ref="G37:G38"/>
    <mergeCell ref="H37:H38"/>
    <mergeCell ref="K37:K38"/>
    <mergeCell ref="J3:K3"/>
    <mergeCell ref="L3:M3"/>
    <mergeCell ref="N3:O3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view="pageBreakPreview" zoomScale="60" zoomScaleNormal="70" workbookViewId="0">
      <selection activeCell="L36" sqref="L36"/>
    </sheetView>
  </sheetViews>
  <sheetFormatPr defaultColWidth="9.140625" defaultRowHeight="15" outlineLevelCol="1" x14ac:dyDescent="0.25"/>
  <cols>
    <col min="1" max="1" width="41.42578125" style="12" bestFit="1" customWidth="1"/>
    <col min="2" max="2" width="22.5703125" style="12" customWidth="1"/>
    <col min="3" max="3" width="2.7109375" style="12" customWidth="1"/>
    <col min="4" max="4" width="22.5703125" style="12" customWidth="1"/>
    <col min="5" max="7" width="22.5703125" style="94" customWidth="1"/>
    <col min="8" max="13" width="22.5703125" style="94" customWidth="1" outlineLevel="1"/>
    <col min="14" max="14" width="22.5703125" style="105" customWidth="1"/>
    <col min="15" max="15" width="47.42578125" style="92" customWidth="1"/>
    <col min="16" max="16" width="59.5703125" style="92" bestFit="1" customWidth="1"/>
    <col min="17" max="16384" width="9.140625" style="12"/>
  </cols>
  <sheetData>
    <row r="1" spans="1:16" ht="18.75" x14ac:dyDescent="0.3">
      <c r="A1" s="1"/>
      <c r="B1" s="2"/>
      <c r="C1" s="3"/>
      <c r="D1" s="4"/>
      <c r="E1" s="5"/>
      <c r="F1" s="2"/>
      <c r="G1" s="2"/>
      <c r="H1" s="2"/>
      <c r="I1" s="2"/>
      <c r="J1" s="100"/>
      <c r="K1" s="100"/>
      <c r="L1" s="2"/>
      <c r="M1" s="7"/>
      <c r="N1" s="9"/>
      <c r="O1" s="11"/>
      <c r="P1" s="11"/>
    </row>
    <row r="2" spans="1:16" ht="19.5" thickBot="1" x14ac:dyDescent="0.35">
      <c r="A2" s="13" t="s">
        <v>0</v>
      </c>
      <c r="B2" s="14"/>
      <c r="C2" s="15"/>
      <c r="D2" s="4"/>
      <c r="E2" s="16"/>
      <c r="F2" s="14"/>
      <c r="G2" s="14"/>
      <c r="H2" s="14"/>
      <c r="I2" s="14"/>
      <c r="J2" s="101"/>
      <c r="K2" s="101"/>
      <c r="L2" s="14"/>
      <c r="M2" s="18"/>
      <c r="N2" s="20"/>
      <c r="O2" s="95"/>
      <c r="P2" s="95"/>
    </row>
    <row r="3" spans="1:16" ht="39" customHeight="1" thickTop="1" x14ac:dyDescent="0.25">
      <c r="A3" s="133"/>
      <c r="B3" s="156" t="s">
        <v>1</v>
      </c>
      <c r="C3" s="23"/>
      <c r="D3" s="150" t="s">
        <v>2</v>
      </c>
      <c r="E3" s="24" t="s">
        <v>3</v>
      </c>
      <c r="F3" s="158" t="s">
        <v>4</v>
      </c>
      <c r="G3" s="158" t="s">
        <v>5</v>
      </c>
      <c r="H3" s="158" t="s">
        <v>6</v>
      </c>
      <c r="I3" s="158" t="s">
        <v>7</v>
      </c>
      <c r="J3" s="158" t="s">
        <v>188</v>
      </c>
      <c r="K3" s="158"/>
      <c r="L3" s="158" t="s">
        <v>8</v>
      </c>
      <c r="M3" s="158"/>
      <c r="N3" s="25" t="s">
        <v>10</v>
      </c>
      <c r="O3" s="150" t="s">
        <v>11</v>
      </c>
      <c r="P3" s="150" t="s">
        <v>12</v>
      </c>
    </row>
    <row r="4" spans="1:16" ht="18" thickBot="1" x14ac:dyDescent="0.3">
      <c r="A4" s="134" t="s">
        <v>13</v>
      </c>
      <c r="B4" s="157"/>
      <c r="C4" s="26"/>
      <c r="D4" s="151"/>
      <c r="E4" s="27" t="s">
        <v>14</v>
      </c>
      <c r="F4" s="159"/>
      <c r="G4" s="159"/>
      <c r="H4" s="159"/>
      <c r="I4" s="159"/>
      <c r="J4" s="135" t="s">
        <v>15</v>
      </c>
      <c r="K4" s="135" t="s">
        <v>16</v>
      </c>
      <c r="L4" s="136" t="s">
        <v>15</v>
      </c>
      <c r="M4" s="102" t="s">
        <v>16</v>
      </c>
      <c r="N4" s="31" t="s">
        <v>17</v>
      </c>
      <c r="O4" s="151"/>
      <c r="P4" s="151"/>
    </row>
    <row r="5" spans="1:16" x14ac:dyDescent="0.25">
      <c r="A5" s="32"/>
      <c r="B5" s="33"/>
      <c r="C5" s="34"/>
      <c r="D5" s="35"/>
      <c r="E5" s="36"/>
      <c r="F5" s="37"/>
      <c r="G5" s="37"/>
      <c r="H5" s="37"/>
      <c r="I5" s="37"/>
      <c r="J5" s="103"/>
      <c r="K5" s="103"/>
      <c r="L5" s="39"/>
      <c r="M5" s="40"/>
      <c r="N5" s="42"/>
      <c r="O5" s="99"/>
      <c r="P5" s="111"/>
    </row>
    <row r="6" spans="1:16" x14ac:dyDescent="0.25">
      <c r="A6" s="45" t="s">
        <v>168</v>
      </c>
      <c r="B6" s="46"/>
      <c r="C6" s="47"/>
      <c r="D6" s="48" t="s">
        <v>169</v>
      </c>
      <c r="E6" s="49">
        <v>353.38</v>
      </c>
      <c r="F6" s="50">
        <v>280</v>
      </c>
      <c r="G6" s="50">
        <v>182</v>
      </c>
      <c r="H6" s="50">
        <v>99</v>
      </c>
      <c r="I6" s="50">
        <v>68</v>
      </c>
      <c r="J6" s="93" t="s">
        <v>72</v>
      </c>
      <c r="K6" s="93" t="s">
        <v>45</v>
      </c>
      <c r="L6" s="52">
        <v>490000</v>
      </c>
      <c r="M6" s="52">
        <v>8950000</v>
      </c>
      <c r="N6" s="54"/>
      <c r="O6" s="98" t="s">
        <v>53</v>
      </c>
      <c r="P6" s="112" t="s">
        <v>22</v>
      </c>
    </row>
    <row r="7" spans="1:16" x14ac:dyDescent="0.25">
      <c r="A7" s="138" t="s">
        <v>36</v>
      </c>
      <c r="B7" s="139">
        <v>38930</v>
      </c>
      <c r="C7" s="139"/>
      <c r="D7" s="140"/>
      <c r="E7" s="141">
        <v>168.97</v>
      </c>
      <c r="F7" s="142">
        <v>68</v>
      </c>
      <c r="G7" s="142">
        <v>68</v>
      </c>
      <c r="H7" s="142">
        <v>68</v>
      </c>
      <c r="I7" s="142">
        <v>68</v>
      </c>
      <c r="J7" s="86" t="s">
        <v>72</v>
      </c>
      <c r="K7" s="90" t="s">
        <v>29</v>
      </c>
      <c r="L7" s="143">
        <v>840000</v>
      </c>
      <c r="M7" s="143">
        <v>8950000</v>
      </c>
      <c r="N7" s="42">
        <v>1</v>
      </c>
      <c r="O7" s="144"/>
      <c r="P7" s="144"/>
    </row>
    <row r="8" spans="1:16" x14ac:dyDescent="0.25">
      <c r="A8" s="138" t="s">
        <v>233</v>
      </c>
      <c r="B8" s="139">
        <v>38930</v>
      </c>
      <c r="C8" s="139"/>
      <c r="D8" s="140"/>
      <c r="E8" s="141">
        <v>184.41</v>
      </c>
      <c r="F8" s="142">
        <v>212</v>
      </c>
      <c r="G8" s="142">
        <v>114</v>
      </c>
      <c r="H8" s="142">
        <v>31</v>
      </c>
      <c r="I8" s="142">
        <v>0</v>
      </c>
      <c r="J8" s="90" t="s">
        <v>29</v>
      </c>
      <c r="K8" s="90" t="s">
        <v>45</v>
      </c>
      <c r="L8" s="143">
        <v>490000</v>
      </c>
      <c r="M8" s="143">
        <v>1860000</v>
      </c>
      <c r="N8" s="42">
        <v>0</v>
      </c>
      <c r="O8" s="144"/>
      <c r="P8" s="144"/>
    </row>
    <row r="9" spans="1:16" x14ac:dyDescent="0.25">
      <c r="A9" s="138"/>
      <c r="B9" s="145"/>
      <c r="C9" s="145"/>
      <c r="D9" s="145"/>
      <c r="E9" s="146"/>
      <c r="F9" s="146"/>
      <c r="G9" s="146"/>
      <c r="H9" s="146"/>
      <c r="I9" s="146"/>
      <c r="J9" s="146"/>
      <c r="K9" s="146"/>
      <c r="L9" s="146"/>
      <c r="M9" s="146"/>
      <c r="N9" s="147"/>
      <c r="O9" s="148"/>
      <c r="P9" s="148"/>
    </row>
    <row r="10" spans="1:16" x14ac:dyDescent="0.25">
      <c r="A10" s="45" t="s">
        <v>170</v>
      </c>
      <c r="B10" s="46"/>
      <c r="C10" s="47"/>
      <c r="D10" s="48" t="s">
        <v>171</v>
      </c>
      <c r="E10" s="49">
        <v>68.34</v>
      </c>
      <c r="F10" s="50">
        <v>234</v>
      </c>
      <c r="G10" s="50">
        <v>234</v>
      </c>
      <c r="H10" s="50">
        <v>215</v>
      </c>
      <c r="I10" s="50">
        <v>204</v>
      </c>
      <c r="J10" s="93" t="s">
        <v>72</v>
      </c>
      <c r="K10" s="93" t="s">
        <v>19</v>
      </c>
      <c r="L10" s="52">
        <v>239000</v>
      </c>
      <c r="M10" s="52">
        <v>700000</v>
      </c>
      <c r="N10" s="54"/>
      <c r="O10" s="98" t="s">
        <v>46</v>
      </c>
      <c r="P10" s="112" t="s">
        <v>22</v>
      </c>
    </row>
    <row r="11" spans="1:16" x14ac:dyDescent="0.25">
      <c r="A11" s="138" t="s">
        <v>36</v>
      </c>
      <c r="B11" s="139">
        <v>38899</v>
      </c>
      <c r="C11" s="139"/>
      <c r="D11" s="140"/>
      <c r="E11" s="141">
        <v>39.65</v>
      </c>
      <c r="F11" s="142">
        <v>135</v>
      </c>
      <c r="G11" s="142">
        <v>135</v>
      </c>
      <c r="H11" s="142">
        <v>135</v>
      </c>
      <c r="I11" s="142">
        <v>135</v>
      </c>
      <c r="J11" s="86" t="s">
        <v>72</v>
      </c>
      <c r="K11" s="90" t="s">
        <v>19</v>
      </c>
      <c r="L11" s="143">
        <v>239000</v>
      </c>
      <c r="M11" s="143">
        <v>560000</v>
      </c>
      <c r="N11" s="42">
        <v>1</v>
      </c>
      <c r="O11" s="144"/>
      <c r="P11" s="144"/>
    </row>
    <row r="12" spans="1:16" x14ac:dyDescent="0.25">
      <c r="A12" s="138" t="s">
        <v>172</v>
      </c>
      <c r="B12" s="139">
        <v>38899</v>
      </c>
      <c r="C12" s="139"/>
      <c r="D12" s="140"/>
      <c r="E12" s="141">
        <v>17.03</v>
      </c>
      <c r="F12" s="142">
        <v>60</v>
      </c>
      <c r="G12" s="142">
        <v>60</v>
      </c>
      <c r="H12" s="142">
        <v>60</v>
      </c>
      <c r="I12" s="142">
        <v>50</v>
      </c>
      <c r="J12" s="86" t="s">
        <v>173</v>
      </c>
      <c r="K12" s="90" t="s">
        <v>102</v>
      </c>
      <c r="L12" s="143">
        <v>244000</v>
      </c>
      <c r="M12" s="143">
        <v>700000</v>
      </c>
      <c r="N12" s="42">
        <v>0.99936224489795922</v>
      </c>
      <c r="O12" s="144"/>
      <c r="P12" s="144"/>
    </row>
    <row r="13" spans="1:16" x14ac:dyDescent="0.25">
      <c r="A13" s="138" t="s">
        <v>174</v>
      </c>
      <c r="B13" s="139">
        <v>38899</v>
      </c>
      <c r="C13" s="139"/>
      <c r="D13" s="140"/>
      <c r="E13" s="141">
        <v>10.356999999999999</v>
      </c>
      <c r="F13" s="142">
        <v>26</v>
      </c>
      <c r="G13" s="142">
        <v>26</v>
      </c>
      <c r="H13" s="142">
        <v>20</v>
      </c>
      <c r="I13" s="142">
        <v>19</v>
      </c>
      <c r="J13" s="86" t="s">
        <v>126</v>
      </c>
      <c r="K13" s="90" t="s">
        <v>102</v>
      </c>
      <c r="L13" s="143">
        <v>280000</v>
      </c>
      <c r="M13" s="143">
        <v>585000</v>
      </c>
      <c r="N13" s="42">
        <v>1</v>
      </c>
      <c r="O13" s="144"/>
      <c r="P13" s="144"/>
    </row>
    <row r="14" spans="1:16" x14ac:dyDescent="0.25">
      <c r="A14" s="138" t="s">
        <v>103</v>
      </c>
      <c r="B14" s="139">
        <v>38899</v>
      </c>
      <c r="C14" s="139"/>
      <c r="D14" s="140"/>
      <c r="E14" s="141">
        <v>1.3</v>
      </c>
      <c r="F14" s="142">
        <v>13</v>
      </c>
      <c r="G14" s="142">
        <v>13</v>
      </c>
      <c r="H14" s="142">
        <v>0</v>
      </c>
      <c r="I14" s="142">
        <v>0</v>
      </c>
      <c r="J14" s="90" t="s">
        <v>29</v>
      </c>
      <c r="K14" s="90" t="s">
        <v>29</v>
      </c>
      <c r="L14" s="143">
        <v>100000</v>
      </c>
      <c r="M14" s="143">
        <v>100000</v>
      </c>
      <c r="N14" s="42">
        <v>0.135536576308949</v>
      </c>
      <c r="O14" s="144"/>
      <c r="P14" s="144"/>
    </row>
    <row r="16" spans="1:16" x14ac:dyDescent="0.25">
      <c r="A16" s="45" t="s">
        <v>209</v>
      </c>
      <c r="B16" s="46"/>
      <c r="C16" s="47"/>
      <c r="D16" s="48" t="s">
        <v>175</v>
      </c>
      <c r="E16" s="49">
        <v>125.46</v>
      </c>
      <c r="F16" s="50">
        <v>648</v>
      </c>
      <c r="G16" s="50">
        <v>636</v>
      </c>
      <c r="H16" s="50">
        <v>592</v>
      </c>
      <c r="I16" s="50">
        <v>590</v>
      </c>
      <c r="J16" s="93" t="s">
        <v>117</v>
      </c>
      <c r="K16" s="93" t="s">
        <v>29</v>
      </c>
      <c r="L16" s="52">
        <v>127917</v>
      </c>
      <c r="M16" s="52">
        <v>3080131</v>
      </c>
      <c r="N16" s="54"/>
      <c r="O16" s="98" t="s">
        <v>46</v>
      </c>
      <c r="P16" s="112" t="s">
        <v>176</v>
      </c>
    </row>
    <row r="17" spans="1:16" x14ac:dyDescent="0.25">
      <c r="A17" s="32" t="s">
        <v>36</v>
      </c>
      <c r="B17" s="56">
        <v>38869</v>
      </c>
      <c r="C17" s="56"/>
      <c r="D17" s="57"/>
      <c r="E17" s="58">
        <v>89.3</v>
      </c>
      <c r="F17" s="59">
        <v>451</v>
      </c>
      <c r="G17" s="59">
        <v>451</v>
      </c>
      <c r="H17" s="59">
        <v>451</v>
      </c>
      <c r="I17" s="59">
        <v>451</v>
      </c>
      <c r="J17" s="86" t="s">
        <v>117</v>
      </c>
      <c r="K17" s="90" t="s">
        <v>26</v>
      </c>
      <c r="L17" s="39">
        <v>127917</v>
      </c>
      <c r="M17" s="39">
        <v>3080131</v>
      </c>
      <c r="N17" s="62">
        <v>1</v>
      </c>
      <c r="O17" s="99"/>
      <c r="P17" s="99"/>
    </row>
    <row r="18" spans="1:16" x14ac:dyDescent="0.25">
      <c r="A18" s="32" t="s">
        <v>210</v>
      </c>
      <c r="B18" s="56">
        <v>38869</v>
      </c>
      <c r="C18" s="56"/>
      <c r="D18" s="57"/>
      <c r="E18" s="58">
        <v>19.54</v>
      </c>
      <c r="F18" s="59">
        <v>102</v>
      </c>
      <c r="G18" s="59">
        <v>90</v>
      </c>
      <c r="H18" s="59">
        <v>48</v>
      </c>
      <c r="I18" s="59">
        <v>46</v>
      </c>
      <c r="J18" s="86" t="s">
        <v>152</v>
      </c>
      <c r="K18" s="90" t="s">
        <v>102</v>
      </c>
      <c r="L18" s="39">
        <v>129000</v>
      </c>
      <c r="M18" s="39">
        <v>495000</v>
      </c>
      <c r="N18" s="62">
        <v>1</v>
      </c>
      <c r="O18" s="99"/>
      <c r="P18" s="99"/>
    </row>
    <row r="19" spans="1:16" x14ac:dyDescent="0.25">
      <c r="A19" s="32" t="s">
        <v>211</v>
      </c>
      <c r="B19" s="56">
        <v>38869</v>
      </c>
      <c r="C19" s="56"/>
      <c r="D19" s="57"/>
      <c r="E19" s="58">
        <v>16.62</v>
      </c>
      <c r="F19" s="59">
        <v>95</v>
      </c>
      <c r="G19" s="59">
        <v>95</v>
      </c>
      <c r="H19" s="59">
        <v>93</v>
      </c>
      <c r="I19" s="59">
        <v>93</v>
      </c>
      <c r="J19" s="86" t="s">
        <v>126</v>
      </c>
      <c r="K19" s="90" t="s">
        <v>102</v>
      </c>
      <c r="L19" s="39">
        <v>139000</v>
      </c>
      <c r="M19" s="39">
        <v>225000</v>
      </c>
      <c r="N19" s="62">
        <v>1</v>
      </c>
      <c r="O19" s="99"/>
      <c r="P19" s="99"/>
    </row>
    <row r="21" spans="1:16" x14ac:dyDescent="0.25">
      <c r="A21" s="45" t="s">
        <v>232</v>
      </c>
      <c r="B21" s="46"/>
      <c r="C21" s="47"/>
      <c r="D21" s="48" t="s">
        <v>175</v>
      </c>
      <c r="E21" s="49">
        <v>145.69999999999999</v>
      </c>
      <c r="F21" s="50">
        <f>SUM(F22:F23)</f>
        <v>683</v>
      </c>
      <c r="G21" s="50">
        <f>SUM(G22:G23)</f>
        <v>605</v>
      </c>
      <c r="H21" s="50">
        <f>SUM(H22:H23)</f>
        <v>523</v>
      </c>
      <c r="I21" s="50">
        <f>SUM(I22:I23)</f>
        <v>514</v>
      </c>
      <c r="J21" s="93" t="s">
        <v>159</v>
      </c>
      <c r="K21" s="93" t="s">
        <v>31</v>
      </c>
      <c r="L21" s="52">
        <v>118000</v>
      </c>
      <c r="M21" s="52">
        <v>2310000</v>
      </c>
      <c r="N21" s="54"/>
      <c r="O21" s="98" t="s">
        <v>46</v>
      </c>
      <c r="P21" s="112" t="s">
        <v>95</v>
      </c>
    </row>
    <row r="22" spans="1:16" x14ac:dyDescent="0.25">
      <c r="A22" s="138" t="s">
        <v>212</v>
      </c>
      <c r="B22" s="139">
        <v>39234</v>
      </c>
      <c r="C22" s="139"/>
      <c r="D22" s="140"/>
      <c r="E22" s="141">
        <v>88.5</v>
      </c>
      <c r="F22" s="142">
        <v>479</v>
      </c>
      <c r="G22" s="142">
        <v>401</v>
      </c>
      <c r="H22" s="142">
        <v>349</v>
      </c>
      <c r="I22" s="142">
        <v>345</v>
      </c>
      <c r="J22" s="86" t="s">
        <v>159</v>
      </c>
      <c r="K22" s="90" t="s">
        <v>31</v>
      </c>
      <c r="L22" s="143">
        <v>120000</v>
      </c>
      <c r="M22" s="143">
        <v>239500</v>
      </c>
      <c r="N22" s="42">
        <f>501/600</f>
        <v>0.83499999999999996</v>
      </c>
      <c r="O22" s="144"/>
      <c r="P22" s="144"/>
    </row>
    <row r="23" spans="1:16" x14ac:dyDescent="0.25">
      <c r="A23" s="138" t="s">
        <v>213</v>
      </c>
      <c r="B23" s="139">
        <v>39600</v>
      </c>
      <c r="C23" s="139"/>
      <c r="D23" s="140"/>
      <c r="E23" s="141">
        <v>57.2</v>
      </c>
      <c r="F23" s="142">
        <v>204</v>
      </c>
      <c r="G23" s="142">
        <v>204</v>
      </c>
      <c r="H23" s="142">
        <v>174</v>
      </c>
      <c r="I23" s="142">
        <v>169</v>
      </c>
      <c r="J23" s="86" t="s">
        <v>159</v>
      </c>
      <c r="K23" s="90" t="s">
        <v>29</v>
      </c>
      <c r="L23" s="143">
        <v>118000</v>
      </c>
      <c r="M23" s="143">
        <v>2310000</v>
      </c>
      <c r="N23" s="42">
        <v>1</v>
      </c>
      <c r="O23" s="144"/>
      <c r="P23" s="144"/>
    </row>
    <row r="25" spans="1:16" x14ac:dyDescent="0.25">
      <c r="A25" s="45" t="s">
        <v>177</v>
      </c>
      <c r="B25" s="46"/>
      <c r="C25" s="47"/>
      <c r="D25" s="48" t="s">
        <v>175</v>
      </c>
      <c r="E25" s="49">
        <v>85.37</v>
      </c>
      <c r="F25" s="50">
        <v>470</v>
      </c>
      <c r="G25" s="50">
        <v>142</v>
      </c>
      <c r="H25" s="50">
        <v>104</v>
      </c>
      <c r="I25" s="50">
        <v>90</v>
      </c>
      <c r="J25" s="93" t="s">
        <v>19</v>
      </c>
      <c r="K25" s="93" t="s">
        <v>20</v>
      </c>
      <c r="L25" s="52">
        <v>122000</v>
      </c>
      <c r="M25" s="52">
        <v>251000</v>
      </c>
      <c r="N25" s="54"/>
      <c r="O25" s="98" t="s">
        <v>46</v>
      </c>
      <c r="P25" s="112" t="s">
        <v>22</v>
      </c>
    </row>
    <row r="26" spans="1:16" x14ac:dyDescent="0.25">
      <c r="A26" s="138" t="s">
        <v>36</v>
      </c>
      <c r="B26" s="139">
        <v>41609</v>
      </c>
      <c r="C26" s="139"/>
      <c r="D26" s="140"/>
      <c r="E26" s="141">
        <v>3.5219999999999998</v>
      </c>
      <c r="F26" s="142">
        <v>21</v>
      </c>
      <c r="G26" s="142">
        <v>21</v>
      </c>
      <c r="H26" s="142">
        <v>21</v>
      </c>
      <c r="I26" s="142">
        <v>21</v>
      </c>
      <c r="J26" s="86" t="s">
        <v>19</v>
      </c>
      <c r="K26" s="90" t="s">
        <v>26</v>
      </c>
      <c r="L26" s="143">
        <v>139000</v>
      </c>
      <c r="M26" s="143">
        <v>215000</v>
      </c>
      <c r="N26" s="42">
        <v>1</v>
      </c>
      <c r="O26" s="144"/>
      <c r="P26" s="99"/>
    </row>
    <row r="27" spans="1:16" x14ac:dyDescent="0.25">
      <c r="A27" s="138" t="s">
        <v>39</v>
      </c>
      <c r="B27" s="139">
        <v>41609</v>
      </c>
      <c r="C27" s="139"/>
      <c r="D27" s="140"/>
      <c r="E27" s="141">
        <v>11.882999999999999</v>
      </c>
      <c r="F27" s="142">
        <v>69</v>
      </c>
      <c r="G27" s="142">
        <v>62</v>
      </c>
      <c r="H27" s="142">
        <v>48</v>
      </c>
      <c r="I27" s="142">
        <v>46</v>
      </c>
      <c r="J27" s="86" t="s">
        <v>101</v>
      </c>
      <c r="K27" s="90" t="s">
        <v>102</v>
      </c>
      <c r="L27" s="143">
        <v>122000</v>
      </c>
      <c r="M27" s="143">
        <v>219000</v>
      </c>
      <c r="N27" s="42">
        <v>1</v>
      </c>
      <c r="O27" s="144"/>
      <c r="P27" s="99"/>
    </row>
    <row r="28" spans="1:16" x14ac:dyDescent="0.25">
      <c r="A28" s="138" t="s">
        <v>112</v>
      </c>
      <c r="B28" s="139">
        <v>41609</v>
      </c>
      <c r="C28" s="139"/>
      <c r="D28" s="140"/>
      <c r="E28" s="141">
        <v>12.16</v>
      </c>
      <c r="F28" s="142">
        <v>64</v>
      </c>
      <c r="G28" s="142">
        <v>28</v>
      </c>
      <c r="H28" s="142">
        <v>12</v>
      </c>
      <c r="I28" s="142">
        <v>0</v>
      </c>
      <c r="J28" s="86" t="s">
        <v>28</v>
      </c>
      <c r="K28" s="90" t="s">
        <v>98</v>
      </c>
      <c r="L28" s="143">
        <v>122000</v>
      </c>
      <c r="M28" s="143">
        <v>251000</v>
      </c>
      <c r="N28" s="42">
        <v>0.10504090789126419</v>
      </c>
      <c r="O28" s="144"/>
      <c r="P28" s="99"/>
    </row>
    <row r="29" spans="1:16" x14ac:dyDescent="0.25">
      <c r="A29" s="138" t="s">
        <v>221</v>
      </c>
      <c r="B29" s="139">
        <v>41609</v>
      </c>
      <c r="C29" s="139"/>
      <c r="D29" s="140"/>
      <c r="E29" s="141">
        <v>5.6020000000000003</v>
      </c>
      <c r="F29" s="142">
        <v>31</v>
      </c>
      <c r="G29" s="142">
        <v>31</v>
      </c>
      <c r="H29" s="142">
        <v>23</v>
      </c>
      <c r="I29" s="142">
        <v>23</v>
      </c>
      <c r="J29" s="86" t="s">
        <v>126</v>
      </c>
      <c r="K29" s="90" t="s">
        <v>102</v>
      </c>
      <c r="L29" s="143">
        <v>132000</v>
      </c>
      <c r="M29" s="143">
        <v>220000</v>
      </c>
      <c r="N29" s="42">
        <v>1</v>
      </c>
      <c r="O29" s="144"/>
      <c r="P29" s="99"/>
    </row>
    <row r="30" spans="1:16" x14ac:dyDescent="0.25">
      <c r="A30" s="138" t="s">
        <v>222</v>
      </c>
      <c r="B30" s="139">
        <v>41609</v>
      </c>
      <c r="C30" s="139"/>
      <c r="D30" s="140"/>
      <c r="E30" s="141">
        <v>4.6559999999999997</v>
      </c>
      <c r="F30" s="142">
        <v>26</v>
      </c>
      <c r="G30" s="142">
        <v>0</v>
      </c>
      <c r="H30" s="142">
        <v>0</v>
      </c>
      <c r="I30" s="142">
        <v>0</v>
      </c>
      <c r="J30" s="86" t="s">
        <v>28</v>
      </c>
      <c r="K30" s="90" t="s">
        <v>98</v>
      </c>
      <c r="L30" s="143">
        <v>122000</v>
      </c>
      <c r="M30" s="143">
        <v>205000</v>
      </c>
      <c r="N30" s="42">
        <v>0.14323374340949033</v>
      </c>
      <c r="O30" s="144"/>
      <c r="P30" s="99"/>
    </row>
    <row r="31" spans="1:16" x14ac:dyDescent="0.25">
      <c r="A31" s="138" t="s">
        <v>49</v>
      </c>
      <c r="B31" s="139">
        <v>41609</v>
      </c>
      <c r="C31" s="139"/>
      <c r="D31" s="140"/>
      <c r="E31" s="141">
        <v>47.54</v>
      </c>
      <c r="F31" s="142">
        <v>259</v>
      </c>
      <c r="G31" s="142">
        <v>0</v>
      </c>
      <c r="H31" s="142">
        <v>0</v>
      </c>
      <c r="I31" s="142">
        <v>0</v>
      </c>
      <c r="J31" s="90" t="s">
        <v>31</v>
      </c>
      <c r="K31" s="90" t="s">
        <v>20</v>
      </c>
      <c r="L31" s="143">
        <v>122000</v>
      </c>
      <c r="M31" s="143">
        <v>249000</v>
      </c>
      <c r="N31" s="42">
        <v>0</v>
      </c>
      <c r="O31" s="144"/>
      <c r="P31" s="99"/>
    </row>
    <row r="33" spans="1:16" x14ac:dyDescent="0.25">
      <c r="A33" s="45" t="s">
        <v>178</v>
      </c>
      <c r="B33" s="46"/>
      <c r="C33" s="47"/>
      <c r="D33" s="48" t="s">
        <v>179</v>
      </c>
      <c r="E33" s="49">
        <v>666.73</v>
      </c>
      <c r="F33" s="50">
        <v>587</v>
      </c>
      <c r="G33" s="50">
        <v>410</v>
      </c>
      <c r="H33" s="50">
        <v>402</v>
      </c>
      <c r="I33" s="50">
        <v>402</v>
      </c>
      <c r="J33" s="93" t="s">
        <v>117</v>
      </c>
      <c r="K33" s="93" t="s">
        <v>76</v>
      </c>
      <c r="L33" s="52">
        <v>425000</v>
      </c>
      <c r="M33" s="52">
        <v>13395000</v>
      </c>
      <c r="N33" s="54"/>
      <c r="O33" s="98" t="s">
        <v>32</v>
      </c>
      <c r="P33" s="112" t="s">
        <v>180</v>
      </c>
    </row>
    <row r="34" spans="1:16" x14ac:dyDescent="0.25">
      <c r="A34" s="138" t="s">
        <v>36</v>
      </c>
      <c r="B34" s="139">
        <v>37653</v>
      </c>
      <c r="C34" s="139"/>
      <c r="D34" s="140"/>
      <c r="E34" s="141">
        <v>252.84</v>
      </c>
      <c r="F34" s="142">
        <v>213</v>
      </c>
      <c r="G34" s="142">
        <v>213</v>
      </c>
      <c r="H34" s="142">
        <v>213</v>
      </c>
      <c r="I34" s="142">
        <v>213</v>
      </c>
      <c r="J34" s="86" t="s">
        <v>117</v>
      </c>
      <c r="K34" s="90" t="s">
        <v>19</v>
      </c>
      <c r="L34" s="143">
        <v>425000</v>
      </c>
      <c r="M34" s="143">
        <v>13395000</v>
      </c>
      <c r="N34" s="42">
        <v>1</v>
      </c>
      <c r="O34" s="144"/>
      <c r="P34" s="99"/>
    </row>
    <row r="35" spans="1:16" x14ac:dyDescent="0.25">
      <c r="A35" s="138" t="s">
        <v>214</v>
      </c>
      <c r="B35" s="139">
        <v>37653</v>
      </c>
      <c r="C35" s="139"/>
      <c r="D35" s="140"/>
      <c r="E35" s="141">
        <v>149.91300000000001</v>
      </c>
      <c r="F35" s="142">
        <v>133</v>
      </c>
      <c r="G35" s="142">
        <v>133</v>
      </c>
      <c r="H35" s="142">
        <v>129</v>
      </c>
      <c r="I35" s="142">
        <v>129</v>
      </c>
      <c r="J35" s="86" t="s">
        <v>119</v>
      </c>
      <c r="K35" s="90" t="s">
        <v>102</v>
      </c>
      <c r="L35" s="143">
        <v>550000</v>
      </c>
      <c r="M35" s="143">
        <v>4200000</v>
      </c>
      <c r="N35" s="42">
        <v>1</v>
      </c>
      <c r="O35" s="144"/>
      <c r="P35" s="99"/>
    </row>
    <row r="36" spans="1:16" x14ac:dyDescent="0.25">
      <c r="A36" s="138" t="s">
        <v>215</v>
      </c>
      <c r="B36" s="139">
        <v>37653</v>
      </c>
      <c r="C36" s="139"/>
      <c r="D36" s="140"/>
      <c r="E36" s="141">
        <v>70.081999999999994</v>
      </c>
      <c r="F36" s="142">
        <v>64</v>
      </c>
      <c r="G36" s="142">
        <v>64</v>
      </c>
      <c r="H36" s="142">
        <v>60</v>
      </c>
      <c r="I36" s="142">
        <v>60</v>
      </c>
      <c r="J36" s="86" t="s">
        <v>119</v>
      </c>
      <c r="K36" s="90" t="s">
        <v>98</v>
      </c>
      <c r="L36" s="143">
        <v>599000</v>
      </c>
      <c r="M36" s="143">
        <v>2600000</v>
      </c>
      <c r="N36" s="42">
        <v>0.99952486806604335</v>
      </c>
      <c r="O36" s="144"/>
      <c r="P36" s="99"/>
    </row>
    <row r="37" spans="1:16" x14ac:dyDescent="0.25">
      <c r="A37" s="138" t="s">
        <v>49</v>
      </c>
      <c r="B37" s="139">
        <v>37653</v>
      </c>
      <c r="C37" s="139"/>
      <c r="D37" s="140"/>
      <c r="E37" s="141">
        <v>193.9</v>
      </c>
      <c r="F37" s="142">
        <v>177</v>
      </c>
      <c r="G37" s="142">
        <v>0</v>
      </c>
      <c r="H37" s="142">
        <v>0</v>
      </c>
      <c r="I37" s="142">
        <v>0</v>
      </c>
      <c r="J37" s="90" t="s">
        <v>29</v>
      </c>
      <c r="K37" s="90" t="s">
        <v>76</v>
      </c>
      <c r="L37" s="143">
        <v>480000</v>
      </c>
      <c r="M37" s="143">
        <v>3300000</v>
      </c>
      <c r="N37" s="42">
        <v>0</v>
      </c>
      <c r="O37" s="144"/>
      <c r="P37" s="99"/>
    </row>
    <row r="38" spans="1:16" x14ac:dyDescent="0.25">
      <c r="A38" s="32"/>
      <c r="B38" s="56"/>
      <c r="C38" s="56"/>
      <c r="D38" s="57"/>
      <c r="E38" s="58"/>
      <c r="F38" s="59"/>
      <c r="G38" s="59"/>
      <c r="H38" s="59"/>
      <c r="I38" s="59"/>
      <c r="J38" s="86"/>
      <c r="K38" s="90"/>
      <c r="L38" s="39"/>
      <c r="M38" s="39"/>
      <c r="N38" s="62"/>
      <c r="O38" s="99"/>
      <c r="P38" s="99"/>
    </row>
    <row r="39" spans="1:16" s="76" customFormat="1" ht="19.5" thickBot="1" x14ac:dyDescent="0.35">
      <c r="A39" s="13" t="s">
        <v>73</v>
      </c>
      <c r="B39" s="65"/>
      <c r="C39" s="66"/>
      <c r="D39" s="67"/>
      <c r="E39" s="69"/>
      <c r="F39" s="69"/>
      <c r="G39" s="69"/>
      <c r="H39" s="69"/>
      <c r="I39" s="69"/>
      <c r="J39" s="69"/>
      <c r="K39" s="73"/>
      <c r="L39" s="106"/>
      <c r="M39" s="73"/>
      <c r="N39" s="73"/>
      <c r="O39" s="96"/>
      <c r="P39" s="96"/>
    </row>
    <row r="40" spans="1:16" s="80" customFormat="1" ht="33" customHeight="1" x14ac:dyDescent="0.25">
      <c r="A40" s="77"/>
      <c r="B40" s="152" t="s">
        <v>74</v>
      </c>
      <c r="C40" s="152"/>
      <c r="D40" s="78"/>
      <c r="E40" s="78" t="s">
        <v>3</v>
      </c>
      <c r="F40" s="154" t="s">
        <v>4</v>
      </c>
      <c r="G40" s="154" t="s">
        <v>197</v>
      </c>
      <c r="H40" s="154" t="s">
        <v>198</v>
      </c>
      <c r="I40" s="160" t="s">
        <v>11</v>
      </c>
      <c r="J40" s="129"/>
      <c r="K40" s="162" t="s">
        <v>12</v>
      </c>
      <c r="L40" s="129"/>
      <c r="M40" s="77"/>
      <c r="N40" s="108"/>
      <c r="O40" s="97"/>
      <c r="P40" s="113"/>
    </row>
    <row r="41" spans="1:16" s="80" customFormat="1" ht="15.75" thickBot="1" x14ac:dyDescent="0.3">
      <c r="A41" s="82" t="s">
        <v>13</v>
      </c>
      <c r="B41" s="153"/>
      <c r="C41" s="153"/>
      <c r="D41" s="83" t="s">
        <v>2</v>
      </c>
      <c r="E41" s="83" t="s">
        <v>14</v>
      </c>
      <c r="F41" s="155"/>
      <c r="G41" s="155"/>
      <c r="H41" s="155"/>
      <c r="I41" s="161"/>
      <c r="J41" s="130"/>
      <c r="K41" s="163"/>
      <c r="L41" s="130"/>
      <c r="M41" s="122"/>
      <c r="N41" s="108"/>
      <c r="O41" s="97"/>
      <c r="P41" s="113"/>
    </row>
    <row r="42" spans="1:16" x14ac:dyDescent="0.25">
      <c r="A42" s="32"/>
      <c r="B42" s="56"/>
      <c r="D42" s="56"/>
      <c r="E42" s="58"/>
      <c r="F42" s="58"/>
      <c r="G42" s="59"/>
      <c r="H42" s="59"/>
      <c r="I42" s="115"/>
      <c r="J42" s="59"/>
      <c r="K42" s="118"/>
      <c r="L42" s="59"/>
      <c r="M42" s="118"/>
      <c r="N42" s="62"/>
      <c r="O42" s="99"/>
      <c r="P42" s="99"/>
    </row>
    <row r="43" spans="1:16" x14ac:dyDescent="0.25">
      <c r="A43" s="45" t="s">
        <v>181</v>
      </c>
      <c r="B43" s="46">
        <v>41609</v>
      </c>
      <c r="C43" s="46"/>
      <c r="D43" s="49" t="s">
        <v>181</v>
      </c>
      <c r="E43" s="88">
        <v>88.34</v>
      </c>
      <c r="F43" s="50">
        <v>422</v>
      </c>
      <c r="G43" s="93" t="s">
        <v>29</v>
      </c>
      <c r="H43" s="93" t="s">
        <v>20</v>
      </c>
      <c r="I43" s="116" t="s">
        <v>46</v>
      </c>
      <c r="J43" s="109"/>
      <c r="K43" s="112" t="s">
        <v>22</v>
      </c>
      <c r="L43" s="109"/>
      <c r="M43" s="112"/>
      <c r="N43" s="94"/>
    </row>
    <row r="44" spans="1:16" x14ac:dyDescent="0.25">
      <c r="I44" s="117"/>
      <c r="K44" s="114"/>
      <c r="M44" s="114"/>
      <c r="N44" s="94"/>
    </row>
    <row r="45" spans="1:16" x14ac:dyDescent="0.25">
      <c r="A45" s="45" t="s">
        <v>182</v>
      </c>
      <c r="B45" s="46">
        <v>42005</v>
      </c>
      <c r="C45" s="46"/>
      <c r="D45" s="49" t="s">
        <v>182</v>
      </c>
      <c r="E45" s="88">
        <v>175.05</v>
      </c>
      <c r="F45" s="50">
        <v>234</v>
      </c>
      <c r="G45" s="93" t="s">
        <v>52</v>
      </c>
      <c r="H45" s="93" t="s">
        <v>20</v>
      </c>
      <c r="I45" s="116" t="s">
        <v>32</v>
      </c>
      <c r="J45" s="109"/>
      <c r="K45" s="112" t="s">
        <v>22</v>
      </c>
      <c r="L45" s="109"/>
      <c r="M45" s="112"/>
      <c r="N45" s="94"/>
    </row>
    <row r="46" spans="1:16" x14ac:dyDescent="0.25">
      <c r="I46" s="117"/>
      <c r="K46" s="114"/>
      <c r="M46" s="114"/>
      <c r="N46" s="94"/>
    </row>
    <row r="47" spans="1:16" x14ac:dyDescent="0.25">
      <c r="A47" s="45" t="s">
        <v>183</v>
      </c>
      <c r="B47" s="46">
        <v>38991</v>
      </c>
      <c r="C47" s="46"/>
      <c r="D47" s="49" t="s">
        <v>184</v>
      </c>
      <c r="E47" s="88">
        <v>126.206</v>
      </c>
      <c r="F47" s="50">
        <v>390</v>
      </c>
      <c r="G47" s="93" t="s">
        <v>52</v>
      </c>
      <c r="H47" s="93" t="s">
        <v>76</v>
      </c>
      <c r="I47" s="116" t="s">
        <v>46</v>
      </c>
      <c r="J47" s="109"/>
      <c r="K47" s="112" t="s">
        <v>185</v>
      </c>
      <c r="L47" s="109"/>
      <c r="M47" s="112"/>
      <c r="N47" s="94"/>
    </row>
    <row r="48" spans="1:16" x14ac:dyDescent="0.25">
      <c r="I48" s="117"/>
      <c r="K48" s="114"/>
      <c r="M48" s="114"/>
      <c r="N48" s="94"/>
    </row>
    <row r="49" spans="1:14" x14ac:dyDescent="0.25">
      <c r="A49" s="45" t="s">
        <v>186</v>
      </c>
      <c r="B49" s="46">
        <v>41974</v>
      </c>
      <c r="C49" s="46"/>
      <c r="D49" s="49" t="s">
        <v>186</v>
      </c>
      <c r="E49" s="88">
        <v>106.358</v>
      </c>
      <c r="F49" s="50">
        <v>365</v>
      </c>
      <c r="G49" s="93" t="s">
        <v>31</v>
      </c>
      <c r="H49" s="93" t="s">
        <v>45</v>
      </c>
      <c r="I49" s="116" t="s">
        <v>46</v>
      </c>
      <c r="J49" s="109"/>
      <c r="K49" s="112" t="s">
        <v>22</v>
      </c>
      <c r="L49" s="109"/>
      <c r="M49" s="112"/>
      <c r="N49" s="94"/>
    </row>
    <row r="50" spans="1:14" x14ac:dyDescent="0.25">
      <c r="A50" s="45"/>
      <c r="B50" s="46"/>
      <c r="C50" s="46"/>
      <c r="D50" s="49"/>
      <c r="E50" s="88"/>
      <c r="F50" s="50"/>
      <c r="G50" s="93"/>
      <c r="H50" s="93"/>
      <c r="I50" s="109"/>
      <c r="J50" s="109"/>
      <c r="K50" s="109"/>
      <c r="L50" s="109"/>
      <c r="M50" s="149"/>
      <c r="N50" s="94"/>
    </row>
    <row r="51" spans="1:14" x14ac:dyDescent="0.25">
      <c r="A51" s="32"/>
      <c r="B51" s="58"/>
      <c r="C51" s="56"/>
      <c r="D51" s="57"/>
      <c r="E51" s="59"/>
      <c r="F51" s="86"/>
      <c r="G51" s="90"/>
      <c r="H51" s="110"/>
      <c r="I51" s="110"/>
      <c r="J51" s="110"/>
      <c r="K51" s="110"/>
      <c r="L51" s="110"/>
      <c r="N51" s="94"/>
    </row>
    <row r="52" spans="1:14" x14ac:dyDescent="0.25">
      <c r="N52" s="94"/>
    </row>
    <row r="53" spans="1:14" x14ac:dyDescent="0.25">
      <c r="A53" s="32" t="str">
        <f>[5]QLD!A44</f>
        <v xml:space="preserve">1. EXPECTED SETTLEMENT DATES MAY VARY AS CIRCUMSTANCES CHANGE. </v>
      </c>
      <c r="N53" s="94"/>
    </row>
    <row r="54" spans="1:14" x14ac:dyDescent="0.25">
      <c r="A54" s="32" t="s">
        <v>87</v>
      </c>
      <c r="N54" s="94"/>
    </row>
    <row r="55" spans="1:14" x14ac:dyDescent="0.25">
      <c r="A55" s="32"/>
      <c r="N55" s="94"/>
    </row>
  </sheetData>
  <mergeCells count="17">
    <mergeCell ref="J3:K3"/>
    <mergeCell ref="L3:M3"/>
    <mergeCell ref="O3:O4"/>
    <mergeCell ref="P3:P4"/>
    <mergeCell ref="B40:B41"/>
    <mergeCell ref="C40:C41"/>
    <mergeCell ref="F40:F41"/>
    <mergeCell ref="G40:G41"/>
    <mergeCell ref="H40:H41"/>
    <mergeCell ref="B3:B4"/>
    <mergeCell ref="D3:D4"/>
    <mergeCell ref="F3:F4"/>
    <mergeCell ref="G3:G4"/>
    <mergeCell ref="H3:H4"/>
    <mergeCell ref="I3:I4"/>
    <mergeCell ref="I40:I41"/>
    <mergeCell ref="K40:K41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NSW updated</vt:lpstr>
      <vt:lpstr>VIC Updated</vt:lpstr>
      <vt:lpstr>QLD updated</vt:lpstr>
      <vt:lpstr>WA Updated</vt:lpstr>
      <vt:lpstr>'NSW updated'!Print_Area</vt:lpstr>
      <vt:lpstr>'QLD updated'!Print_Area</vt:lpstr>
      <vt:lpstr>'VIC Updated'!Print_Area</vt:lpstr>
      <vt:lpstr>'WA Updated'!Print_Area</vt:lpstr>
    </vt:vector>
  </TitlesOfParts>
  <Company>Mirvac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Narelle Checchin</dc:creator>
  <cp:lastModifiedBy>Narelle Checchin</cp:lastModifiedBy>
  <cp:lastPrinted>2015-07-27T10:08:22Z</cp:lastPrinted>
  <dcterms:created xsi:type="dcterms:W3CDTF">2015-07-21T08:29:08Z</dcterms:created>
  <dcterms:modified xsi:type="dcterms:W3CDTF">2015-08-12T20:38:04Z</dcterms:modified>
</cp:coreProperties>
</file>